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/>
  <mc:AlternateContent xmlns:mc="http://schemas.openxmlformats.org/markup-compatibility/2006">
    <mc:Choice Requires="x15">
      <x15ac:absPath xmlns:x15ac="http://schemas.microsoft.com/office/spreadsheetml/2010/11/ac" url="/Users/tendernet/Desktop/"/>
    </mc:Choice>
  </mc:AlternateContent>
  <xr:revisionPtr revIDLastSave="0" documentId="13_ncr:1_{45AB9E92-BE39-534C-8854-DFDE259E7FAA}" xr6:coauthVersionLast="44" xr6:coauthVersionMax="44" xr10:uidLastSave="{00000000-0000-0000-0000-000000000000}"/>
  <bookViews>
    <workbookView xWindow="0" yWindow="440" windowWidth="28800" windowHeight="17560" activeTab="4" xr2:uid="{00000000-000D-0000-FFFF-FFFF00000000}"/>
  </bookViews>
  <sheets>
    <sheet name="Rekapitulácia stavby" sheetId="1" r:id="rId1"/>
    <sheet name="01 - stavebné konštrukcie" sheetId="2" r:id="rId2"/>
    <sheet name="02 - elektroinštalácia" sheetId="3" r:id="rId3"/>
    <sheet name="03 - kotolňa" sheetId="4" r:id="rId4"/>
    <sheet name="04 - vykurovacie telesá" sheetId="5" r:id="rId5"/>
  </sheets>
  <definedNames>
    <definedName name="_xlnm._FilterDatabase" localSheetId="1" hidden="1">'01 - stavebné konštrukcie'!$C$125:$K$163</definedName>
    <definedName name="_xlnm._FilterDatabase" localSheetId="2" hidden="1">'02 - elektroinštalácia'!$C$118:$K$147</definedName>
    <definedName name="_xlnm._FilterDatabase" localSheetId="3" hidden="1">'03 - kotolňa'!$C$115:$K$204</definedName>
    <definedName name="_xlnm._FilterDatabase" localSheetId="4" hidden="1">'04 - vykurovacie telesá'!$C$120:$K$151</definedName>
    <definedName name="_xlnm.Print_Titles" localSheetId="1">'01 - stavebné konštrukcie'!$125:$125</definedName>
    <definedName name="_xlnm.Print_Titles" localSheetId="2">'02 - elektroinštalácia'!$118:$118</definedName>
    <definedName name="_xlnm.Print_Titles" localSheetId="3">'03 - kotolňa'!$115:$115</definedName>
    <definedName name="_xlnm.Print_Titles" localSheetId="4">'04 - vykurovacie telesá'!$120:$120</definedName>
    <definedName name="_xlnm.Print_Titles" localSheetId="0">'Rekapitulácia stavby'!$92:$92</definedName>
    <definedName name="_xlnm.Print_Area" localSheetId="1">'01 - stavebné konštrukcie'!$C$4:$J$76,'01 - stavebné konštrukcie'!$C$82:$J$107,'01 - stavebné konštrukcie'!$C$113:$K$163</definedName>
    <definedName name="_xlnm.Print_Area" localSheetId="2">'02 - elektroinštalácia'!$C$4:$J$76,'02 - elektroinštalácia'!$C$82:$J$100,'02 - elektroinštalácia'!$C$106:$K$147</definedName>
    <definedName name="_xlnm.Print_Area" localSheetId="3">'03 - kotolňa'!$C$4:$J$76,'03 - kotolňa'!$C$82:$J$97,'03 - kotolňa'!$C$103:$K$204</definedName>
    <definedName name="_xlnm.Print_Area" localSheetId="4">'04 - vykurovacie telesá'!$C$4:$J$76,'04 - vykurovacie telesá'!$C$82:$J$102,'04 - vykurovacie telesá'!$C$108:$K$151</definedName>
    <definedName name="_xlnm.Print_Area" localSheetId="0">'Rekapitulácia stavby'!$D$4:$AO$76,'Rekapitulácia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51" i="5"/>
  <c r="BH151" i="5"/>
  <c r="BG151" i="5"/>
  <c r="BE151" i="5"/>
  <c r="T151" i="5"/>
  <c r="R151" i="5"/>
  <c r="P151" i="5"/>
  <c r="BK151" i="5"/>
  <c r="J151" i="5"/>
  <c r="BF151" i="5" s="1"/>
  <c r="BI150" i="5"/>
  <c r="BH150" i="5"/>
  <c r="BG150" i="5"/>
  <c r="BE150" i="5"/>
  <c r="T150" i="5"/>
  <c r="R150" i="5"/>
  <c r="P150" i="5"/>
  <c r="BK150" i="5"/>
  <c r="J150" i="5"/>
  <c r="BF150" i="5" s="1"/>
  <c r="BI149" i="5"/>
  <c r="BH149" i="5"/>
  <c r="BG149" i="5"/>
  <c r="BE149" i="5"/>
  <c r="T149" i="5"/>
  <c r="R149" i="5"/>
  <c r="P149" i="5"/>
  <c r="BK149" i="5"/>
  <c r="J149" i="5"/>
  <c r="BF149" i="5" s="1"/>
  <c r="BI148" i="5"/>
  <c r="BH148" i="5"/>
  <c r="BG148" i="5"/>
  <c r="BE148" i="5"/>
  <c r="T148" i="5"/>
  <c r="R148" i="5"/>
  <c r="P148" i="5"/>
  <c r="BK148" i="5"/>
  <c r="J148" i="5"/>
  <c r="BF148" i="5" s="1"/>
  <c r="BI147" i="5"/>
  <c r="BH147" i="5"/>
  <c r="BG147" i="5"/>
  <c r="BE147" i="5"/>
  <c r="T147" i="5"/>
  <c r="R147" i="5"/>
  <c r="P147" i="5"/>
  <c r="BK147" i="5"/>
  <c r="J147" i="5"/>
  <c r="BF147" i="5" s="1"/>
  <c r="BI146" i="5"/>
  <c r="BH146" i="5"/>
  <c r="BG146" i="5"/>
  <c r="BE146" i="5"/>
  <c r="T146" i="5"/>
  <c r="R146" i="5"/>
  <c r="P146" i="5"/>
  <c r="BK146" i="5"/>
  <c r="J146" i="5"/>
  <c r="BF146" i="5" s="1"/>
  <c r="BI145" i="5"/>
  <c r="BH145" i="5"/>
  <c r="BG145" i="5"/>
  <c r="BE145" i="5"/>
  <c r="T145" i="5"/>
  <c r="R145" i="5"/>
  <c r="P145" i="5"/>
  <c r="BK145" i="5"/>
  <c r="J145" i="5"/>
  <c r="BF145" i="5" s="1"/>
  <c r="BI144" i="5"/>
  <c r="BH144" i="5"/>
  <c r="BG144" i="5"/>
  <c r="BE144" i="5"/>
  <c r="T144" i="5"/>
  <c r="R144" i="5"/>
  <c r="P144" i="5"/>
  <c r="BK144" i="5"/>
  <c r="J144" i="5"/>
  <c r="BF144" i="5" s="1"/>
  <c r="BI143" i="5"/>
  <c r="BH143" i="5"/>
  <c r="BG143" i="5"/>
  <c r="BE143" i="5"/>
  <c r="T143" i="5"/>
  <c r="R143" i="5"/>
  <c r="P143" i="5"/>
  <c r="BK143" i="5"/>
  <c r="J143" i="5"/>
  <c r="BF143" i="5" s="1"/>
  <c r="BI142" i="5"/>
  <c r="BH142" i="5"/>
  <c r="BG142" i="5"/>
  <c r="BE142" i="5"/>
  <c r="T142" i="5"/>
  <c r="R142" i="5"/>
  <c r="P142" i="5"/>
  <c r="BK142" i="5"/>
  <c r="J142" i="5"/>
  <c r="BF142" i="5" s="1"/>
  <c r="BI141" i="5"/>
  <c r="BH141" i="5"/>
  <c r="BG141" i="5"/>
  <c r="BE141" i="5"/>
  <c r="T141" i="5"/>
  <c r="R141" i="5"/>
  <c r="P141" i="5"/>
  <c r="BK141" i="5"/>
  <c r="J141" i="5"/>
  <c r="BF141" i="5" s="1"/>
  <c r="BI140" i="5"/>
  <c r="BH140" i="5"/>
  <c r="BG140" i="5"/>
  <c r="BE140" i="5"/>
  <c r="T140" i="5"/>
  <c r="R140" i="5"/>
  <c r="P140" i="5"/>
  <c r="BK140" i="5"/>
  <c r="J140" i="5"/>
  <c r="BF140" i="5" s="1"/>
  <c r="BI139" i="5"/>
  <c r="BH139" i="5"/>
  <c r="BG139" i="5"/>
  <c r="BE139" i="5"/>
  <c r="T139" i="5"/>
  <c r="R139" i="5"/>
  <c r="P139" i="5"/>
  <c r="BK139" i="5"/>
  <c r="J139" i="5"/>
  <c r="BF139" i="5" s="1"/>
  <c r="BI138" i="5"/>
  <c r="BH138" i="5"/>
  <c r="BG138" i="5"/>
  <c r="BE138" i="5"/>
  <c r="T138" i="5"/>
  <c r="R138" i="5"/>
  <c r="P138" i="5"/>
  <c r="BK138" i="5"/>
  <c r="J138" i="5"/>
  <c r="BF138" i="5" s="1"/>
  <c r="BI137" i="5"/>
  <c r="BH137" i="5"/>
  <c r="BG137" i="5"/>
  <c r="BE137" i="5"/>
  <c r="T137" i="5"/>
  <c r="T136" i="5" s="1"/>
  <c r="R137" i="5"/>
  <c r="R136" i="5" s="1"/>
  <c r="P137" i="5"/>
  <c r="P136" i="5" s="1"/>
  <c r="BK137" i="5"/>
  <c r="BK136" i="5" s="1"/>
  <c r="J137" i="5"/>
  <c r="BF137" i="5"/>
  <c r="BI135" i="5"/>
  <c r="BH135" i="5"/>
  <c r="BG135" i="5"/>
  <c r="BE135" i="5"/>
  <c r="T135" i="5"/>
  <c r="R135" i="5"/>
  <c r="P135" i="5"/>
  <c r="BK135" i="5"/>
  <c r="J135" i="5"/>
  <c r="BF135" i="5" s="1"/>
  <c r="BI134" i="5"/>
  <c r="BH134" i="5"/>
  <c r="BG134" i="5"/>
  <c r="BE134" i="5"/>
  <c r="T134" i="5"/>
  <c r="R134" i="5"/>
  <c r="P134" i="5"/>
  <c r="BK134" i="5"/>
  <c r="J134" i="5"/>
  <c r="BF134" i="5" s="1"/>
  <c r="BI133" i="5"/>
  <c r="BH133" i="5"/>
  <c r="BG133" i="5"/>
  <c r="BE133" i="5"/>
  <c r="T133" i="5"/>
  <c r="R133" i="5"/>
  <c r="P133" i="5"/>
  <c r="BK133" i="5"/>
  <c r="J133" i="5"/>
  <c r="BF133" i="5" s="1"/>
  <c r="BI132" i="5"/>
  <c r="BH132" i="5"/>
  <c r="BG132" i="5"/>
  <c r="BE132" i="5"/>
  <c r="T132" i="5"/>
  <c r="R132" i="5"/>
  <c r="P132" i="5"/>
  <c r="BK132" i="5"/>
  <c r="J132" i="5"/>
  <c r="BF132" i="5" s="1"/>
  <c r="BI131" i="5"/>
  <c r="BH131" i="5"/>
  <c r="BG131" i="5"/>
  <c r="BE131" i="5"/>
  <c r="T131" i="5"/>
  <c r="R131" i="5"/>
  <c r="P131" i="5"/>
  <c r="BK131" i="5"/>
  <c r="J131" i="5"/>
  <c r="BF131" i="5" s="1"/>
  <c r="BI130" i="5"/>
  <c r="BH130" i="5"/>
  <c r="BG130" i="5"/>
  <c r="BE130" i="5"/>
  <c r="T130" i="5"/>
  <c r="R130" i="5"/>
  <c r="P130" i="5"/>
  <c r="BK130" i="5"/>
  <c r="J130" i="5"/>
  <c r="BF130" i="5" s="1"/>
  <c r="BI129" i="5"/>
  <c r="BH129" i="5"/>
  <c r="BG129" i="5"/>
  <c r="BE129" i="5"/>
  <c r="T129" i="5"/>
  <c r="R129" i="5"/>
  <c r="P129" i="5"/>
  <c r="BK129" i="5"/>
  <c r="J129" i="5"/>
  <c r="BF129" i="5" s="1"/>
  <c r="BI128" i="5"/>
  <c r="BH128" i="5"/>
  <c r="BG128" i="5"/>
  <c r="BE128" i="5"/>
  <c r="T128" i="5"/>
  <c r="T127" i="5" s="1"/>
  <c r="R128" i="5"/>
  <c r="R127" i="5"/>
  <c r="R126" i="5" s="1"/>
  <c r="P128" i="5"/>
  <c r="P127" i="5" s="1"/>
  <c r="P126" i="5" s="1"/>
  <c r="BK128" i="5"/>
  <c r="BK127" i="5"/>
  <c r="J127" i="5" s="1"/>
  <c r="J100" i="5" s="1"/>
  <c r="J128" i="5"/>
  <c r="BF128" i="5" s="1"/>
  <c r="BI125" i="5"/>
  <c r="BH125" i="5"/>
  <c r="BG125" i="5"/>
  <c r="BE125" i="5"/>
  <c r="T125" i="5"/>
  <c r="R125" i="5"/>
  <c r="P125" i="5"/>
  <c r="BK125" i="5"/>
  <c r="J125" i="5"/>
  <c r="BF125" i="5" s="1"/>
  <c r="BI124" i="5"/>
  <c r="F37" i="5" s="1"/>
  <c r="BD98" i="1" s="1"/>
  <c r="BH124" i="5"/>
  <c r="F36" i="5"/>
  <c r="BC98" i="1" s="1"/>
  <c r="BG124" i="5"/>
  <c r="F35" i="5" s="1"/>
  <c r="BB98" i="1" s="1"/>
  <c r="BE124" i="5"/>
  <c r="J33" i="5"/>
  <c r="AV98" i="1" s="1"/>
  <c r="F33" i="5"/>
  <c r="AZ98" i="1" s="1"/>
  <c r="T124" i="5"/>
  <c r="T123" i="5" s="1"/>
  <c r="T122" i="5" s="1"/>
  <c r="R124" i="5"/>
  <c r="R123" i="5" s="1"/>
  <c r="R122" i="5" s="1"/>
  <c r="R121" i="5" s="1"/>
  <c r="P124" i="5"/>
  <c r="P123" i="5" s="1"/>
  <c r="P122" i="5" s="1"/>
  <c r="P121" i="5" s="1"/>
  <c r="AU98" i="1" s="1"/>
  <c r="BK124" i="5"/>
  <c r="BK123" i="5"/>
  <c r="J123" i="5" s="1"/>
  <c r="J98" i="5" s="1"/>
  <c r="J124" i="5"/>
  <c r="BF124" i="5"/>
  <c r="F34" i="5" s="1"/>
  <c r="BA98" i="1" s="1"/>
  <c r="J118" i="5"/>
  <c r="J117" i="5"/>
  <c r="F117" i="5"/>
  <c r="F115" i="5"/>
  <c r="E113" i="5"/>
  <c r="J92" i="5"/>
  <c r="J91" i="5"/>
  <c r="F91" i="5"/>
  <c r="F89" i="5"/>
  <c r="E87" i="5"/>
  <c r="J18" i="5"/>
  <c r="E18" i="5"/>
  <c r="F118" i="5"/>
  <c r="F92" i="5"/>
  <c r="J17" i="5"/>
  <c r="J12" i="5"/>
  <c r="J115" i="5"/>
  <c r="J89" i="5"/>
  <c r="E7" i="5"/>
  <c r="E111" i="5" s="1"/>
  <c r="J37" i="4"/>
  <c r="J36" i="4"/>
  <c r="AY97" i="1" s="1"/>
  <c r="J35" i="4"/>
  <c r="AX97" i="1" s="1"/>
  <c r="BI204" i="4"/>
  <c r="BH204" i="4"/>
  <c r="BG204" i="4"/>
  <c r="BE204" i="4"/>
  <c r="T204" i="4"/>
  <c r="R204" i="4"/>
  <c r="P204" i="4"/>
  <c r="BK204" i="4"/>
  <c r="J204" i="4"/>
  <c r="BF204" i="4" s="1"/>
  <c r="BI203" i="4"/>
  <c r="BH203" i="4"/>
  <c r="BG203" i="4"/>
  <c r="BE203" i="4"/>
  <c r="T203" i="4"/>
  <c r="R203" i="4"/>
  <c r="P203" i="4"/>
  <c r="BK203" i="4"/>
  <c r="J203" i="4"/>
  <c r="BF203" i="4" s="1"/>
  <c r="BI202" i="4"/>
  <c r="BH202" i="4"/>
  <c r="BG202" i="4"/>
  <c r="BE202" i="4"/>
  <c r="T202" i="4"/>
  <c r="R202" i="4"/>
  <c r="P202" i="4"/>
  <c r="BK202" i="4"/>
  <c r="J202" i="4"/>
  <c r="BF202" i="4" s="1"/>
  <c r="BI201" i="4"/>
  <c r="BH201" i="4"/>
  <c r="BG201" i="4"/>
  <c r="BE201" i="4"/>
  <c r="T201" i="4"/>
  <c r="R201" i="4"/>
  <c r="P201" i="4"/>
  <c r="BK201" i="4"/>
  <c r="J201" i="4"/>
  <c r="BF201" i="4" s="1"/>
  <c r="BI200" i="4"/>
  <c r="BH200" i="4"/>
  <c r="BG200" i="4"/>
  <c r="BE200" i="4"/>
  <c r="T200" i="4"/>
  <c r="R200" i="4"/>
  <c r="P200" i="4"/>
  <c r="BK200" i="4"/>
  <c r="J200" i="4"/>
  <c r="BF200" i="4" s="1"/>
  <c r="BI199" i="4"/>
  <c r="BH199" i="4"/>
  <c r="BG199" i="4"/>
  <c r="BE199" i="4"/>
  <c r="T199" i="4"/>
  <c r="R199" i="4"/>
  <c r="P199" i="4"/>
  <c r="BK199" i="4"/>
  <c r="J199" i="4"/>
  <c r="BF199" i="4" s="1"/>
  <c r="BI198" i="4"/>
  <c r="BH198" i="4"/>
  <c r="BG198" i="4"/>
  <c r="BE198" i="4"/>
  <c r="T198" i="4"/>
  <c r="R198" i="4"/>
  <c r="P198" i="4"/>
  <c r="BK198" i="4"/>
  <c r="J198" i="4"/>
  <c r="BF198" i="4" s="1"/>
  <c r="BI197" i="4"/>
  <c r="BH197" i="4"/>
  <c r="BG197" i="4"/>
  <c r="BE197" i="4"/>
  <c r="T197" i="4"/>
  <c r="R197" i="4"/>
  <c r="P197" i="4"/>
  <c r="BK197" i="4"/>
  <c r="J197" i="4"/>
  <c r="BF197" i="4" s="1"/>
  <c r="BI196" i="4"/>
  <c r="BH196" i="4"/>
  <c r="BG196" i="4"/>
  <c r="BE196" i="4"/>
  <c r="T196" i="4"/>
  <c r="R196" i="4"/>
  <c r="P196" i="4"/>
  <c r="BK196" i="4"/>
  <c r="J196" i="4"/>
  <c r="BF196" i="4" s="1"/>
  <c r="BI195" i="4"/>
  <c r="BH195" i="4"/>
  <c r="BG195" i="4"/>
  <c r="BE195" i="4"/>
  <c r="T195" i="4"/>
  <c r="R195" i="4"/>
  <c r="P195" i="4"/>
  <c r="BK195" i="4"/>
  <c r="J195" i="4"/>
  <c r="BF195" i="4" s="1"/>
  <c r="BI194" i="4"/>
  <c r="BH194" i="4"/>
  <c r="BG194" i="4"/>
  <c r="BE194" i="4"/>
  <c r="T194" i="4"/>
  <c r="R194" i="4"/>
  <c r="P194" i="4"/>
  <c r="BK194" i="4"/>
  <c r="J194" i="4"/>
  <c r="BF194" i="4" s="1"/>
  <c r="BI193" i="4"/>
  <c r="BH193" i="4"/>
  <c r="BG193" i="4"/>
  <c r="BE193" i="4"/>
  <c r="T193" i="4"/>
  <c r="R193" i="4"/>
  <c r="P193" i="4"/>
  <c r="BK193" i="4"/>
  <c r="J193" i="4"/>
  <c r="BF193" i="4" s="1"/>
  <c r="BI192" i="4"/>
  <c r="BH192" i="4"/>
  <c r="BG192" i="4"/>
  <c r="BE192" i="4"/>
  <c r="T192" i="4"/>
  <c r="R192" i="4"/>
  <c r="P192" i="4"/>
  <c r="BK192" i="4"/>
  <c r="J192" i="4"/>
  <c r="BF192" i="4" s="1"/>
  <c r="BI191" i="4"/>
  <c r="BH191" i="4"/>
  <c r="BG191" i="4"/>
  <c r="BE191" i="4"/>
  <c r="T191" i="4"/>
  <c r="R191" i="4"/>
  <c r="P191" i="4"/>
  <c r="BK191" i="4"/>
  <c r="J191" i="4"/>
  <c r="BF191" i="4" s="1"/>
  <c r="BI190" i="4"/>
  <c r="BH190" i="4"/>
  <c r="BG190" i="4"/>
  <c r="BE190" i="4"/>
  <c r="T190" i="4"/>
  <c r="R190" i="4"/>
  <c r="P190" i="4"/>
  <c r="BK190" i="4"/>
  <c r="J190" i="4"/>
  <c r="BF190" i="4" s="1"/>
  <c r="BI189" i="4"/>
  <c r="BH189" i="4"/>
  <c r="BG189" i="4"/>
  <c r="BE189" i="4"/>
  <c r="T189" i="4"/>
  <c r="R189" i="4"/>
  <c r="P189" i="4"/>
  <c r="BK189" i="4"/>
  <c r="J189" i="4"/>
  <c r="BF189" i="4" s="1"/>
  <c r="BI188" i="4"/>
  <c r="BH188" i="4"/>
  <c r="BG188" i="4"/>
  <c r="BE188" i="4"/>
  <c r="T188" i="4"/>
  <c r="R188" i="4"/>
  <c r="P188" i="4"/>
  <c r="BK188" i="4"/>
  <c r="J188" i="4"/>
  <c r="BF188" i="4" s="1"/>
  <c r="BI187" i="4"/>
  <c r="BH187" i="4"/>
  <c r="BG187" i="4"/>
  <c r="BE187" i="4"/>
  <c r="T187" i="4"/>
  <c r="R187" i="4"/>
  <c r="P187" i="4"/>
  <c r="BK187" i="4"/>
  <c r="J187" i="4"/>
  <c r="BF187" i="4" s="1"/>
  <c r="BI186" i="4"/>
  <c r="BH186" i="4"/>
  <c r="BG186" i="4"/>
  <c r="BE186" i="4"/>
  <c r="T186" i="4"/>
  <c r="R186" i="4"/>
  <c r="P186" i="4"/>
  <c r="BK186" i="4"/>
  <c r="J186" i="4"/>
  <c r="BF186" i="4" s="1"/>
  <c r="BI185" i="4"/>
  <c r="BH185" i="4"/>
  <c r="BG185" i="4"/>
  <c r="BE185" i="4"/>
  <c r="T185" i="4"/>
  <c r="R185" i="4"/>
  <c r="P185" i="4"/>
  <c r="BK185" i="4"/>
  <c r="J185" i="4"/>
  <c r="BF185" i="4" s="1"/>
  <c r="BI184" i="4"/>
  <c r="BH184" i="4"/>
  <c r="BG184" i="4"/>
  <c r="BE184" i="4"/>
  <c r="T184" i="4"/>
  <c r="R184" i="4"/>
  <c r="P184" i="4"/>
  <c r="BK184" i="4"/>
  <c r="J184" i="4"/>
  <c r="BF184" i="4" s="1"/>
  <c r="BI183" i="4"/>
  <c r="BH183" i="4"/>
  <c r="BG183" i="4"/>
  <c r="BE183" i="4"/>
  <c r="T183" i="4"/>
  <c r="R183" i="4"/>
  <c r="P183" i="4"/>
  <c r="BK183" i="4"/>
  <c r="J183" i="4"/>
  <c r="BF183" i="4" s="1"/>
  <c r="BI182" i="4"/>
  <c r="BH182" i="4"/>
  <c r="BG182" i="4"/>
  <c r="BE182" i="4"/>
  <c r="T182" i="4"/>
  <c r="R182" i="4"/>
  <c r="P182" i="4"/>
  <c r="BK182" i="4"/>
  <c r="J182" i="4"/>
  <c r="BF182" i="4" s="1"/>
  <c r="BI181" i="4"/>
  <c r="BH181" i="4"/>
  <c r="BG181" i="4"/>
  <c r="BE181" i="4"/>
  <c r="T181" i="4"/>
  <c r="R181" i="4"/>
  <c r="P181" i="4"/>
  <c r="BK181" i="4"/>
  <c r="J181" i="4"/>
  <c r="BF181" i="4"/>
  <c r="BI180" i="4"/>
  <c r="BH180" i="4"/>
  <c r="BG180" i="4"/>
  <c r="BE180" i="4"/>
  <c r="T180" i="4"/>
  <c r="R180" i="4"/>
  <c r="P180" i="4"/>
  <c r="BK180" i="4"/>
  <c r="J180" i="4"/>
  <c r="BF180" i="4" s="1"/>
  <c r="BI179" i="4"/>
  <c r="BH179" i="4"/>
  <c r="BG179" i="4"/>
  <c r="BE179" i="4"/>
  <c r="T179" i="4"/>
  <c r="R179" i="4"/>
  <c r="P179" i="4"/>
  <c r="BK179" i="4"/>
  <c r="J179" i="4"/>
  <c r="BF179" i="4"/>
  <c r="BI178" i="4"/>
  <c r="BH178" i="4"/>
  <c r="BG178" i="4"/>
  <c r="BE178" i="4"/>
  <c r="T178" i="4"/>
  <c r="R178" i="4"/>
  <c r="P178" i="4"/>
  <c r="BK178" i="4"/>
  <c r="J178" i="4"/>
  <c r="BF178" i="4" s="1"/>
  <c r="BI177" i="4"/>
  <c r="BH177" i="4"/>
  <c r="BG177" i="4"/>
  <c r="BE177" i="4"/>
  <c r="T177" i="4"/>
  <c r="R177" i="4"/>
  <c r="P177" i="4"/>
  <c r="BK177" i="4"/>
  <c r="J177" i="4"/>
  <c r="BF177" i="4"/>
  <c r="BI176" i="4"/>
  <c r="BH176" i="4"/>
  <c r="BG176" i="4"/>
  <c r="BE176" i="4"/>
  <c r="T176" i="4"/>
  <c r="R176" i="4"/>
  <c r="P176" i="4"/>
  <c r="BK176" i="4"/>
  <c r="J176" i="4"/>
  <c r="BF176" i="4" s="1"/>
  <c r="BI175" i="4"/>
  <c r="BH175" i="4"/>
  <c r="BG175" i="4"/>
  <c r="BE175" i="4"/>
  <c r="T175" i="4"/>
  <c r="R175" i="4"/>
  <c r="P175" i="4"/>
  <c r="BK175" i="4"/>
  <c r="J175" i="4"/>
  <c r="BF175" i="4"/>
  <c r="BI174" i="4"/>
  <c r="BH174" i="4"/>
  <c r="BG174" i="4"/>
  <c r="BE174" i="4"/>
  <c r="T174" i="4"/>
  <c r="R174" i="4"/>
  <c r="P174" i="4"/>
  <c r="BK174" i="4"/>
  <c r="J174" i="4"/>
  <c r="BF174" i="4"/>
  <c r="BI173" i="4"/>
  <c r="BH173" i="4"/>
  <c r="BG173" i="4"/>
  <c r="BE173" i="4"/>
  <c r="T173" i="4"/>
  <c r="R173" i="4"/>
  <c r="P173" i="4"/>
  <c r="BK173" i="4"/>
  <c r="J173" i="4"/>
  <c r="BF173" i="4"/>
  <c r="BI172" i="4"/>
  <c r="BH172" i="4"/>
  <c r="BG172" i="4"/>
  <c r="BE172" i="4"/>
  <c r="T172" i="4"/>
  <c r="R172" i="4"/>
  <c r="P172" i="4"/>
  <c r="BK172" i="4"/>
  <c r="J172" i="4"/>
  <c r="BF172" i="4"/>
  <c r="BI171" i="4"/>
  <c r="BH171" i="4"/>
  <c r="BG171" i="4"/>
  <c r="BE171" i="4"/>
  <c r="T171" i="4"/>
  <c r="R171" i="4"/>
  <c r="P171" i="4"/>
  <c r="BK171" i="4"/>
  <c r="J171" i="4"/>
  <c r="BF171" i="4"/>
  <c r="BI170" i="4"/>
  <c r="BH170" i="4"/>
  <c r="BG170" i="4"/>
  <c r="BE170" i="4"/>
  <c r="T170" i="4"/>
  <c r="R170" i="4"/>
  <c r="P170" i="4"/>
  <c r="BK170" i="4"/>
  <c r="J170" i="4"/>
  <c r="BF170" i="4"/>
  <c r="BI169" i="4"/>
  <c r="BH169" i="4"/>
  <c r="BG169" i="4"/>
  <c r="BE169" i="4"/>
  <c r="T169" i="4"/>
  <c r="R169" i="4"/>
  <c r="P169" i="4"/>
  <c r="BK169" i="4"/>
  <c r="J169" i="4"/>
  <c r="BF169" i="4"/>
  <c r="BI168" i="4"/>
  <c r="BH168" i="4"/>
  <c r="BG168" i="4"/>
  <c r="BE168" i="4"/>
  <c r="T168" i="4"/>
  <c r="R168" i="4"/>
  <c r="P168" i="4"/>
  <c r="BK168" i="4"/>
  <c r="J168" i="4"/>
  <c r="BF168" i="4"/>
  <c r="BI167" i="4"/>
  <c r="BH167" i="4"/>
  <c r="BG167" i="4"/>
  <c r="BE167" i="4"/>
  <c r="T167" i="4"/>
  <c r="R167" i="4"/>
  <c r="P167" i="4"/>
  <c r="BK167" i="4"/>
  <c r="J167" i="4"/>
  <c r="BF167" i="4"/>
  <c r="BI166" i="4"/>
  <c r="BH166" i="4"/>
  <c r="BG166" i="4"/>
  <c r="BE166" i="4"/>
  <c r="T166" i="4"/>
  <c r="R166" i="4"/>
  <c r="P166" i="4"/>
  <c r="BK166" i="4"/>
  <c r="J166" i="4"/>
  <c r="BF166" i="4"/>
  <c r="BI165" i="4"/>
  <c r="BH165" i="4"/>
  <c r="BG165" i="4"/>
  <c r="BE165" i="4"/>
  <c r="T165" i="4"/>
  <c r="R165" i="4"/>
  <c r="P165" i="4"/>
  <c r="BK165" i="4"/>
  <c r="J165" i="4"/>
  <c r="BF165" i="4"/>
  <c r="BI164" i="4"/>
  <c r="BH164" i="4"/>
  <c r="BG164" i="4"/>
  <c r="BE164" i="4"/>
  <c r="T164" i="4"/>
  <c r="R164" i="4"/>
  <c r="P164" i="4"/>
  <c r="BK164" i="4"/>
  <c r="J164" i="4"/>
  <c r="BF164" i="4"/>
  <c r="BI163" i="4"/>
  <c r="BH163" i="4"/>
  <c r="BG163" i="4"/>
  <c r="BE163" i="4"/>
  <c r="T163" i="4"/>
  <c r="R163" i="4"/>
  <c r="P163" i="4"/>
  <c r="BK163" i="4"/>
  <c r="J163" i="4"/>
  <c r="BF163" i="4"/>
  <c r="BI162" i="4"/>
  <c r="BH162" i="4"/>
  <c r="BG162" i="4"/>
  <c r="BE162" i="4"/>
  <c r="T162" i="4"/>
  <c r="R162" i="4"/>
  <c r="P162" i="4"/>
  <c r="BK162" i="4"/>
  <c r="J162" i="4"/>
  <c r="BF162" i="4"/>
  <c r="BI161" i="4"/>
  <c r="BH161" i="4"/>
  <c r="BG161" i="4"/>
  <c r="BE161" i="4"/>
  <c r="T161" i="4"/>
  <c r="R161" i="4"/>
  <c r="P161" i="4"/>
  <c r="BK161" i="4"/>
  <c r="J161" i="4"/>
  <c r="BF161" i="4"/>
  <c r="BI160" i="4"/>
  <c r="BH160" i="4"/>
  <c r="BG160" i="4"/>
  <c r="BE160" i="4"/>
  <c r="T160" i="4"/>
  <c r="R160" i="4"/>
  <c r="P160" i="4"/>
  <c r="BK160" i="4"/>
  <c r="J160" i="4"/>
  <c r="BF160" i="4"/>
  <c r="BI159" i="4"/>
  <c r="BH159" i="4"/>
  <c r="BG159" i="4"/>
  <c r="BE159" i="4"/>
  <c r="T159" i="4"/>
  <c r="R159" i="4"/>
  <c r="P159" i="4"/>
  <c r="BK159" i="4"/>
  <c r="J159" i="4"/>
  <c r="BF159" i="4"/>
  <c r="BI158" i="4"/>
  <c r="BH158" i="4"/>
  <c r="BG158" i="4"/>
  <c r="BE158" i="4"/>
  <c r="T158" i="4"/>
  <c r="R158" i="4"/>
  <c r="P158" i="4"/>
  <c r="BK158" i="4"/>
  <c r="J158" i="4"/>
  <c r="BF158" i="4"/>
  <c r="BI157" i="4"/>
  <c r="BH157" i="4"/>
  <c r="BG157" i="4"/>
  <c r="BE157" i="4"/>
  <c r="T157" i="4"/>
  <c r="R157" i="4"/>
  <c r="P157" i="4"/>
  <c r="BK157" i="4"/>
  <c r="J157" i="4"/>
  <c r="BF157" i="4"/>
  <c r="BI156" i="4"/>
  <c r="BH156" i="4"/>
  <c r="BG156" i="4"/>
  <c r="BE156" i="4"/>
  <c r="T156" i="4"/>
  <c r="R156" i="4"/>
  <c r="P156" i="4"/>
  <c r="BK156" i="4"/>
  <c r="J156" i="4"/>
  <c r="BF156" i="4"/>
  <c r="BI155" i="4"/>
  <c r="BH155" i="4"/>
  <c r="BG155" i="4"/>
  <c r="BE155" i="4"/>
  <c r="T155" i="4"/>
  <c r="R155" i="4"/>
  <c r="P155" i="4"/>
  <c r="BK155" i="4"/>
  <c r="J155" i="4"/>
  <c r="BF155" i="4"/>
  <c r="BI154" i="4"/>
  <c r="BH154" i="4"/>
  <c r="BG154" i="4"/>
  <c r="BE154" i="4"/>
  <c r="T154" i="4"/>
  <c r="R154" i="4"/>
  <c r="P154" i="4"/>
  <c r="BK154" i="4"/>
  <c r="J154" i="4"/>
  <c r="BF154" i="4"/>
  <c r="BI153" i="4"/>
  <c r="BH153" i="4"/>
  <c r="BG153" i="4"/>
  <c r="BE153" i="4"/>
  <c r="T153" i="4"/>
  <c r="R153" i="4"/>
  <c r="P153" i="4"/>
  <c r="BK153" i="4"/>
  <c r="J153" i="4"/>
  <c r="BF153" i="4"/>
  <c r="BI152" i="4"/>
  <c r="BH152" i="4"/>
  <c r="BG152" i="4"/>
  <c r="BE152" i="4"/>
  <c r="T152" i="4"/>
  <c r="R152" i="4"/>
  <c r="P152" i="4"/>
  <c r="BK152" i="4"/>
  <c r="J152" i="4"/>
  <c r="BF152" i="4"/>
  <c r="BI151" i="4"/>
  <c r="BH151" i="4"/>
  <c r="BG151" i="4"/>
  <c r="BE151" i="4"/>
  <c r="T151" i="4"/>
  <c r="R151" i="4"/>
  <c r="P151" i="4"/>
  <c r="BK151" i="4"/>
  <c r="J151" i="4"/>
  <c r="BF151" i="4"/>
  <c r="BI150" i="4"/>
  <c r="BH150" i="4"/>
  <c r="BG150" i="4"/>
  <c r="BE150" i="4"/>
  <c r="T150" i="4"/>
  <c r="R150" i="4"/>
  <c r="P150" i="4"/>
  <c r="BK150" i="4"/>
  <c r="J150" i="4"/>
  <c r="BF150" i="4"/>
  <c r="BI149" i="4"/>
  <c r="BH149" i="4"/>
  <c r="BG149" i="4"/>
  <c r="BE149" i="4"/>
  <c r="T149" i="4"/>
  <c r="R149" i="4"/>
  <c r="P149" i="4"/>
  <c r="BK149" i="4"/>
  <c r="J149" i="4"/>
  <c r="BF149" i="4"/>
  <c r="BI148" i="4"/>
  <c r="BH148" i="4"/>
  <c r="BG148" i="4"/>
  <c r="BE148" i="4"/>
  <c r="T148" i="4"/>
  <c r="R148" i="4"/>
  <c r="P148" i="4"/>
  <c r="BK148" i="4"/>
  <c r="J148" i="4"/>
  <c r="BF148" i="4"/>
  <c r="BI147" i="4"/>
  <c r="BH147" i="4"/>
  <c r="BG147" i="4"/>
  <c r="BE147" i="4"/>
  <c r="T147" i="4"/>
  <c r="R147" i="4"/>
  <c r="P147" i="4"/>
  <c r="BK147" i="4"/>
  <c r="J147" i="4"/>
  <c r="BF147" i="4"/>
  <c r="BI146" i="4"/>
  <c r="BH146" i="4"/>
  <c r="BG146" i="4"/>
  <c r="BE146" i="4"/>
  <c r="T146" i="4"/>
  <c r="R146" i="4"/>
  <c r="P146" i="4"/>
  <c r="BK146" i="4"/>
  <c r="J146" i="4"/>
  <c r="BF146" i="4"/>
  <c r="BI145" i="4"/>
  <c r="BH145" i="4"/>
  <c r="BG145" i="4"/>
  <c r="BE145" i="4"/>
  <c r="T145" i="4"/>
  <c r="R145" i="4"/>
  <c r="P145" i="4"/>
  <c r="BK145" i="4"/>
  <c r="J145" i="4"/>
  <c r="BF145" i="4"/>
  <c r="BI144" i="4"/>
  <c r="BH144" i="4"/>
  <c r="BG144" i="4"/>
  <c r="BE144" i="4"/>
  <c r="T144" i="4"/>
  <c r="R144" i="4"/>
  <c r="P144" i="4"/>
  <c r="BK144" i="4"/>
  <c r="J144" i="4"/>
  <c r="BF144" i="4"/>
  <c r="BI143" i="4"/>
  <c r="BH143" i="4"/>
  <c r="BG143" i="4"/>
  <c r="BE143" i="4"/>
  <c r="T143" i="4"/>
  <c r="R143" i="4"/>
  <c r="P143" i="4"/>
  <c r="BK143" i="4"/>
  <c r="J143" i="4"/>
  <c r="BF143" i="4"/>
  <c r="BI142" i="4"/>
  <c r="BH142" i="4"/>
  <c r="BG142" i="4"/>
  <c r="BE142" i="4"/>
  <c r="T142" i="4"/>
  <c r="R142" i="4"/>
  <c r="P142" i="4"/>
  <c r="BK142" i="4"/>
  <c r="J142" i="4"/>
  <c r="BF142" i="4"/>
  <c r="BI141" i="4"/>
  <c r="BH141" i="4"/>
  <c r="BG141" i="4"/>
  <c r="BE141" i="4"/>
  <c r="T141" i="4"/>
  <c r="R141" i="4"/>
  <c r="P141" i="4"/>
  <c r="BK141" i="4"/>
  <c r="J141" i="4"/>
  <c r="BF141" i="4"/>
  <c r="BI140" i="4"/>
  <c r="BH140" i="4"/>
  <c r="BG140" i="4"/>
  <c r="BE140" i="4"/>
  <c r="T140" i="4"/>
  <c r="R140" i="4"/>
  <c r="P140" i="4"/>
  <c r="BK140" i="4"/>
  <c r="J140" i="4"/>
  <c r="BF140" i="4"/>
  <c r="BI139" i="4"/>
  <c r="BH139" i="4"/>
  <c r="BG139" i="4"/>
  <c r="BE139" i="4"/>
  <c r="T139" i="4"/>
  <c r="R139" i="4"/>
  <c r="P139" i="4"/>
  <c r="BK139" i="4"/>
  <c r="J139" i="4"/>
  <c r="BF139" i="4"/>
  <c r="BI138" i="4"/>
  <c r="BH138" i="4"/>
  <c r="BG138" i="4"/>
  <c r="BE138" i="4"/>
  <c r="T138" i="4"/>
  <c r="R138" i="4"/>
  <c r="P138" i="4"/>
  <c r="BK138" i="4"/>
  <c r="J138" i="4"/>
  <c r="BF138" i="4"/>
  <c r="BI137" i="4"/>
  <c r="BH137" i="4"/>
  <c r="BG137" i="4"/>
  <c r="BE137" i="4"/>
  <c r="T137" i="4"/>
  <c r="R137" i="4"/>
  <c r="P137" i="4"/>
  <c r="BK137" i="4"/>
  <c r="J137" i="4"/>
  <c r="BF137" i="4"/>
  <c r="BI136" i="4"/>
  <c r="BH136" i="4"/>
  <c r="BG136" i="4"/>
  <c r="BE136" i="4"/>
  <c r="T136" i="4"/>
  <c r="R136" i="4"/>
  <c r="P136" i="4"/>
  <c r="BK136" i="4"/>
  <c r="J136" i="4"/>
  <c r="BF136" i="4"/>
  <c r="BI135" i="4"/>
  <c r="BH135" i="4"/>
  <c r="BG135" i="4"/>
  <c r="BE135" i="4"/>
  <c r="T135" i="4"/>
  <c r="R135" i="4"/>
  <c r="P135" i="4"/>
  <c r="BK135" i="4"/>
  <c r="J135" i="4"/>
  <c r="BF135" i="4"/>
  <c r="BI134" i="4"/>
  <c r="BH134" i="4"/>
  <c r="BG134" i="4"/>
  <c r="BE134" i="4"/>
  <c r="T134" i="4"/>
  <c r="R134" i="4"/>
  <c r="P134" i="4"/>
  <c r="BK134" i="4"/>
  <c r="J134" i="4"/>
  <c r="BF134" i="4"/>
  <c r="BI133" i="4"/>
  <c r="BH133" i="4"/>
  <c r="BG133" i="4"/>
  <c r="BE133" i="4"/>
  <c r="T133" i="4"/>
  <c r="R133" i="4"/>
  <c r="P133" i="4"/>
  <c r="BK133" i="4"/>
  <c r="J133" i="4"/>
  <c r="BF133" i="4"/>
  <c r="BI132" i="4"/>
  <c r="BH132" i="4"/>
  <c r="BG132" i="4"/>
  <c r="BE132" i="4"/>
  <c r="T132" i="4"/>
  <c r="R132" i="4"/>
  <c r="P132" i="4"/>
  <c r="BK132" i="4"/>
  <c r="J132" i="4"/>
  <c r="BF132" i="4"/>
  <c r="BI131" i="4"/>
  <c r="BH131" i="4"/>
  <c r="BG131" i="4"/>
  <c r="BE131" i="4"/>
  <c r="T131" i="4"/>
  <c r="R131" i="4"/>
  <c r="P131" i="4"/>
  <c r="BK131" i="4"/>
  <c r="J131" i="4"/>
  <c r="BF131" i="4"/>
  <c r="BI130" i="4"/>
  <c r="BH130" i="4"/>
  <c r="BG130" i="4"/>
  <c r="BE130" i="4"/>
  <c r="T130" i="4"/>
  <c r="R130" i="4"/>
  <c r="P130" i="4"/>
  <c r="BK130" i="4"/>
  <c r="J130" i="4"/>
  <c r="BF130" i="4"/>
  <c r="BI129" i="4"/>
  <c r="BH129" i="4"/>
  <c r="BG129" i="4"/>
  <c r="BE129" i="4"/>
  <c r="T129" i="4"/>
  <c r="R129" i="4"/>
  <c r="P129" i="4"/>
  <c r="BK129" i="4"/>
  <c r="J129" i="4"/>
  <c r="BF129" i="4"/>
  <c r="BI128" i="4"/>
  <c r="BH128" i="4"/>
  <c r="BG128" i="4"/>
  <c r="BE128" i="4"/>
  <c r="T128" i="4"/>
  <c r="R128" i="4"/>
  <c r="P128" i="4"/>
  <c r="BK128" i="4"/>
  <c r="J128" i="4"/>
  <c r="BF128" i="4"/>
  <c r="BI127" i="4"/>
  <c r="BH127" i="4"/>
  <c r="BG127" i="4"/>
  <c r="BE127" i="4"/>
  <c r="T127" i="4"/>
  <c r="R127" i="4"/>
  <c r="P127" i="4"/>
  <c r="BK127" i="4"/>
  <c r="J127" i="4"/>
  <c r="BF127" i="4"/>
  <c r="BI126" i="4"/>
  <c r="BH126" i="4"/>
  <c r="BG126" i="4"/>
  <c r="BE126" i="4"/>
  <c r="T126" i="4"/>
  <c r="R126" i="4"/>
  <c r="P126" i="4"/>
  <c r="BK126" i="4"/>
  <c r="J126" i="4"/>
  <c r="BF126" i="4"/>
  <c r="BI125" i="4"/>
  <c r="BH125" i="4"/>
  <c r="BG125" i="4"/>
  <c r="BE125" i="4"/>
  <c r="T125" i="4"/>
  <c r="R125" i="4"/>
  <c r="P125" i="4"/>
  <c r="BK125" i="4"/>
  <c r="J125" i="4"/>
  <c r="BF125" i="4"/>
  <c r="BI124" i="4"/>
  <c r="BH124" i="4"/>
  <c r="BG124" i="4"/>
  <c r="BE124" i="4"/>
  <c r="T124" i="4"/>
  <c r="R124" i="4"/>
  <c r="P124" i="4"/>
  <c r="BK124" i="4"/>
  <c r="J124" i="4"/>
  <c r="BF124" i="4"/>
  <c r="BI123" i="4"/>
  <c r="BH123" i="4"/>
  <c r="BG123" i="4"/>
  <c r="BE123" i="4"/>
  <c r="T123" i="4"/>
  <c r="R123" i="4"/>
  <c r="P123" i="4"/>
  <c r="BK123" i="4"/>
  <c r="J123" i="4"/>
  <c r="BF123" i="4"/>
  <c r="BI122" i="4"/>
  <c r="BH122" i="4"/>
  <c r="BG122" i="4"/>
  <c r="BE122" i="4"/>
  <c r="T122" i="4"/>
  <c r="R122" i="4"/>
  <c r="P122" i="4"/>
  <c r="BK122" i="4"/>
  <c r="J122" i="4"/>
  <c r="BF122" i="4"/>
  <c r="BI121" i="4"/>
  <c r="BH121" i="4"/>
  <c r="BG121" i="4"/>
  <c r="BE121" i="4"/>
  <c r="T121" i="4"/>
  <c r="R121" i="4"/>
  <c r="P121" i="4"/>
  <c r="BK121" i="4"/>
  <c r="J121" i="4"/>
  <c r="BF121" i="4"/>
  <c r="BI120" i="4"/>
  <c r="BH120" i="4"/>
  <c r="BG120" i="4"/>
  <c r="BE120" i="4"/>
  <c r="T120" i="4"/>
  <c r="R120" i="4"/>
  <c r="P120" i="4"/>
  <c r="BK120" i="4"/>
  <c r="J120" i="4"/>
  <c r="BF120" i="4"/>
  <c r="BI119" i="4"/>
  <c r="BH119" i="4"/>
  <c r="BG119" i="4"/>
  <c r="BE119" i="4"/>
  <c r="T119" i="4"/>
  <c r="R119" i="4"/>
  <c r="P119" i="4"/>
  <c r="BK119" i="4"/>
  <c r="J119" i="4"/>
  <c r="BF119" i="4"/>
  <c r="BI118" i="4"/>
  <c r="BH118" i="4"/>
  <c r="BG118" i="4"/>
  <c r="BE118" i="4"/>
  <c r="T118" i="4"/>
  <c r="R118" i="4"/>
  <c r="P118" i="4"/>
  <c r="BK118" i="4"/>
  <c r="J118" i="4"/>
  <c r="BF118" i="4"/>
  <c r="BI117" i="4"/>
  <c r="F37" i="4"/>
  <c r="BD97" i="1" s="1"/>
  <c r="BH117" i="4"/>
  <c r="F36" i="4" s="1"/>
  <c r="BC97" i="1" s="1"/>
  <c r="BG117" i="4"/>
  <c r="F35" i="4"/>
  <c r="BB97" i="1" s="1"/>
  <c r="BE117" i="4"/>
  <c r="F33" i="4" s="1"/>
  <c r="AZ97" i="1" s="1"/>
  <c r="T117" i="4"/>
  <c r="T116" i="4"/>
  <c r="R117" i="4"/>
  <c r="R116" i="4"/>
  <c r="P117" i="4"/>
  <c r="P116" i="4"/>
  <c r="AU97" i="1" s="1"/>
  <c r="BK117" i="4"/>
  <c r="BK116" i="4" s="1"/>
  <c r="J116" i="4" s="1"/>
  <c r="J117" i="4"/>
  <c r="BF117" i="4" s="1"/>
  <c r="J113" i="4"/>
  <c r="J112" i="4"/>
  <c r="F112" i="4"/>
  <c r="F110" i="4"/>
  <c r="E108" i="4"/>
  <c r="J92" i="4"/>
  <c r="J91" i="4"/>
  <c r="F91" i="4"/>
  <c r="F89" i="4"/>
  <c r="E87" i="4"/>
  <c r="J18" i="4"/>
  <c r="E18" i="4"/>
  <c r="F113" i="4" s="1"/>
  <c r="F92" i="4"/>
  <c r="J17" i="4"/>
  <c r="J12" i="4"/>
  <c r="J110" i="4" s="1"/>
  <c r="J89" i="4"/>
  <c r="E7" i="4"/>
  <c r="E85" i="4" s="1"/>
  <c r="E106" i="4"/>
  <c r="J37" i="3"/>
  <c r="J36" i="3"/>
  <c r="AY96" i="1"/>
  <c r="J35" i="3"/>
  <c r="AX96" i="1"/>
  <c r="BI147" i="3"/>
  <c r="BH147" i="3"/>
  <c r="BG147" i="3"/>
  <c r="BE147" i="3"/>
  <c r="T147" i="3"/>
  <c r="R147" i="3"/>
  <c r="P147" i="3"/>
  <c r="BK147" i="3"/>
  <c r="J147" i="3"/>
  <c r="BF147" i="3"/>
  <c r="BI146" i="3"/>
  <c r="BH146" i="3"/>
  <c r="BG146" i="3"/>
  <c r="BE146" i="3"/>
  <c r="T146" i="3"/>
  <c r="R146" i="3"/>
  <c r="P146" i="3"/>
  <c r="BK146" i="3"/>
  <c r="J146" i="3"/>
  <c r="BF146" i="3"/>
  <c r="BI145" i="3"/>
  <c r="BH145" i="3"/>
  <c r="BG145" i="3"/>
  <c r="BE145" i="3"/>
  <c r="T145" i="3"/>
  <c r="T144" i="3"/>
  <c r="R145" i="3"/>
  <c r="R144" i="3"/>
  <c r="P145" i="3"/>
  <c r="P144" i="3"/>
  <c r="BK145" i="3"/>
  <c r="BK144" i="3"/>
  <c r="J144" i="3" s="1"/>
  <c r="J99" i="3" s="1"/>
  <c r="J145" i="3"/>
  <c r="BF145" i="3" s="1"/>
  <c r="BI143" i="3"/>
  <c r="BH143" i="3"/>
  <c r="BG143" i="3"/>
  <c r="BE143" i="3"/>
  <c r="T143" i="3"/>
  <c r="R143" i="3"/>
  <c r="P143" i="3"/>
  <c r="BK143" i="3"/>
  <c r="J143" i="3"/>
  <c r="BF143" i="3"/>
  <c r="BI142" i="3"/>
  <c r="BH142" i="3"/>
  <c r="BG142" i="3"/>
  <c r="BE142" i="3"/>
  <c r="T142" i="3"/>
  <c r="R142" i="3"/>
  <c r="P142" i="3"/>
  <c r="BK142" i="3"/>
  <c r="J142" i="3"/>
  <c r="BF142" i="3"/>
  <c r="BI141" i="3"/>
  <c r="BH141" i="3"/>
  <c r="BG141" i="3"/>
  <c r="BE141" i="3"/>
  <c r="T141" i="3"/>
  <c r="R141" i="3"/>
  <c r="P141" i="3"/>
  <c r="BK141" i="3"/>
  <c r="J141" i="3"/>
  <c r="BF141" i="3"/>
  <c r="BI140" i="3"/>
  <c r="BH140" i="3"/>
  <c r="BG140" i="3"/>
  <c r="BE140" i="3"/>
  <c r="T140" i="3"/>
  <c r="R140" i="3"/>
  <c r="P140" i="3"/>
  <c r="BK140" i="3"/>
  <c r="J140" i="3"/>
  <c r="BF140" i="3"/>
  <c r="BI139" i="3"/>
  <c r="BH139" i="3"/>
  <c r="BG139" i="3"/>
  <c r="BE139" i="3"/>
  <c r="T139" i="3"/>
  <c r="R139" i="3"/>
  <c r="P139" i="3"/>
  <c r="BK139" i="3"/>
  <c r="J139" i="3"/>
  <c r="BF139" i="3"/>
  <c r="BI138" i="3"/>
  <c r="BH138" i="3"/>
  <c r="BG138" i="3"/>
  <c r="BE138" i="3"/>
  <c r="T138" i="3"/>
  <c r="R138" i="3"/>
  <c r="P138" i="3"/>
  <c r="BK138" i="3"/>
  <c r="J138" i="3"/>
  <c r="BF138" i="3"/>
  <c r="BI137" i="3"/>
  <c r="BH137" i="3"/>
  <c r="BG137" i="3"/>
  <c r="BE137" i="3"/>
  <c r="T137" i="3"/>
  <c r="R137" i="3"/>
  <c r="P137" i="3"/>
  <c r="BK137" i="3"/>
  <c r="J137" i="3"/>
  <c r="BF137" i="3"/>
  <c r="BI136" i="3"/>
  <c r="BH136" i="3"/>
  <c r="BG136" i="3"/>
  <c r="BE136" i="3"/>
  <c r="T136" i="3"/>
  <c r="R136" i="3"/>
  <c r="P136" i="3"/>
  <c r="BK136" i="3"/>
  <c r="J136" i="3"/>
  <c r="BF136" i="3"/>
  <c r="BI135" i="3"/>
  <c r="BH135" i="3"/>
  <c r="BG135" i="3"/>
  <c r="BE135" i="3"/>
  <c r="T135" i="3"/>
  <c r="R135" i="3"/>
  <c r="P135" i="3"/>
  <c r="BK135" i="3"/>
  <c r="J135" i="3"/>
  <c r="BF135" i="3"/>
  <c r="BI134" i="3"/>
  <c r="BH134" i="3"/>
  <c r="BG134" i="3"/>
  <c r="BE134" i="3"/>
  <c r="T134" i="3"/>
  <c r="R134" i="3"/>
  <c r="P134" i="3"/>
  <c r="BK134" i="3"/>
  <c r="J134" i="3"/>
  <c r="BF134" i="3"/>
  <c r="BI133" i="3"/>
  <c r="BH133" i="3"/>
  <c r="BG133" i="3"/>
  <c r="BE133" i="3"/>
  <c r="T133" i="3"/>
  <c r="R133" i="3"/>
  <c r="P133" i="3"/>
  <c r="BK133" i="3"/>
  <c r="J133" i="3"/>
  <c r="BF133" i="3"/>
  <c r="BI132" i="3"/>
  <c r="BH132" i="3"/>
  <c r="BG132" i="3"/>
  <c r="BE132" i="3"/>
  <c r="T132" i="3"/>
  <c r="R132" i="3"/>
  <c r="P132" i="3"/>
  <c r="BK132" i="3"/>
  <c r="J132" i="3"/>
  <c r="BF132" i="3"/>
  <c r="BI131" i="3"/>
  <c r="BH131" i="3"/>
  <c r="BG131" i="3"/>
  <c r="BE131" i="3"/>
  <c r="T131" i="3"/>
  <c r="R131" i="3"/>
  <c r="P131" i="3"/>
  <c r="BK131" i="3"/>
  <c r="J131" i="3"/>
  <c r="BF131" i="3"/>
  <c r="BI130" i="3"/>
  <c r="BH130" i="3"/>
  <c r="BG130" i="3"/>
  <c r="BE130" i="3"/>
  <c r="T130" i="3"/>
  <c r="R130" i="3"/>
  <c r="P130" i="3"/>
  <c r="BK130" i="3"/>
  <c r="J130" i="3"/>
  <c r="BF130" i="3"/>
  <c r="BI129" i="3"/>
  <c r="BH129" i="3"/>
  <c r="BG129" i="3"/>
  <c r="BE129" i="3"/>
  <c r="T129" i="3"/>
  <c r="R129" i="3"/>
  <c r="P129" i="3"/>
  <c r="BK129" i="3"/>
  <c r="J129" i="3"/>
  <c r="BF129" i="3"/>
  <c r="BI128" i="3"/>
  <c r="BH128" i="3"/>
  <c r="BG128" i="3"/>
  <c r="BE128" i="3"/>
  <c r="T128" i="3"/>
  <c r="R128" i="3"/>
  <c r="P128" i="3"/>
  <c r="BK128" i="3"/>
  <c r="J128" i="3"/>
  <c r="BF128" i="3"/>
  <c r="BI127" i="3"/>
  <c r="BH127" i="3"/>
  <c r="BG127" i="3"/>
  <c r="BE127" i="3"/>
  <c r="T127" i="3"/>
  <c r="R127" i="3"/>
  <c r="P127" i="3"/>
  <c r="BK127" i="3"/>
  <c r="J127" i="3"/>
  <c r="BF127" i="3"/>
  <c r="BI126" i="3"/>
  <c r="BH126" i="3"/>
  <c r="BG126" i="3"/>
  <c r="BE126" i="3"/>
  <c r="T126" i="3"/>
  <c r="R126" i="3"/>
  <c r="P126" i="3"/>
  <c r="BK126" i="3"/>
  <c r="J126" i="3"/>
  <c r="BF126" i="3"/>
  <c r="BI125" i="3"/>
  <c r="BH125" i="3"/>
  <c r="BG125" i="3"/>
  <c r="BE125" i="3"/>
  <c r="T125" i="3"/>
  <c r="R125" i="3"/>
  <c r="P125" i="3"/>
  <c r="BK125" i="3"/>
  <c r="J125" i="3"/>
  <c r="BF125" i="3"/>
  <c r="BI124" i="3"/>
  <c r="BH124" i="3"/>
  <c r="BG124" i="3"/>
  <c r="BE124" i="3"/>
  <c r="T124" i="3"/>
  <c r="R124" i="3"/>
  <c r="P124" i="3"/>
  <c r="BK124" i="3"/>
  <c r="J124" i="3"/>
  <c r="BF124" i="3"/>
  <c r="BI123" i="3"/>
  <c r="BH123" i="3"/>
  <c r="BG123" i="3"/>
  <c r="BE123" i="3"/>
  <c r="T123" i="3"/>
  <c r="R123" i="3"/>
  <c r="P123" i="3"/>
  <c r="BK123" i="3"/>
  <c r="J123" i="3"/>
  <c r="BF123" i="3"/>
  <c r="BI122" i="3"/>
  <c r="F37" i="3"/>
  <c r="BD96" i="1" s="1"/>
  <c r="BH122" i="3"/>
  <c r="F36" i="3" s="1"/>
  <c r="BC96" i="1" s="1"/>
  <c r="BG122" i="3"/>
  <c r="F35" i="3"/>
  <c r="BB96" i="1" s="1"/>
  <c r="BE122" i="3"/>
  <c r="J33" i="3" s="1"/>
  <c r="AV96" i="1" s="1"/>
  <c r="T122" i="3"/>
  <c r="T121" i="3"/>
  <c r="T120" i="3" s="1"/>
  <c r="T119" i="3" s="1"/>
  <c r="R122" i="3"/>
  <c r="R121" i="3"/>
  <c r="R120" i="3" s="1"/>
  <c r="R119" i="3" s="1"/>
  <c r="P122" i="3"/>
  <c r="P121" i="3"/>
  <c r="P120" i="3" s="1"/>
  <c r="P119" i="3" s="1"/>
  <c r="AU96" i="1" s="1"/>
  <c r="BK122" i="3"/>
  <c r="BK121" i="3" s="1"/>
  <c r="J122" i="3"/>
  <c r="BF122" i="3" s="1"/>
  <c r="J116" i="3"/>
  <c r="J115" i="3"/>
  <c r="F115" i="3"/>
  <c r="F113" i="3"/>
  <c r="E111" i="3"/>
  <c r="J92" i="3"/>
  <c r="J91" i="3"/>
  <c r="F91" i="3"/>
  <c r="F89" i="3"/>
  <c r="E87" i="3"/>
  <c r="J18" i="3"/>
  <c r="E18" i="3"/>
  <c r="F116" i="3" s="1"/>
  <c r="J17" i="3"/>
  <c r="J12" i="3"/>
  <c r="J113" i="3" s="1"/>
  <c r="E7" i="3"/>
  <c r="E109" i="3"/>
  <c r="E85" i="3"/>
  <c r="J37" i="2"/>
  <c r="J36" i="2"/>
  <c r="AY95" i="1"/>
  <c r="J35" i="2"/>
  <c r="AX95" i="1"/>
  <c r="BI163" i="2"/>
  <c r="BH163" i="2"/>
  <c r="BG163" i="2"/>
  <c r="BE163" i="2"/>
  <c r="T163" i="2"/>
  <c r="T162" i="2"/>
  <c r="R163" i="2"/>
  <c r="R162" i="2"/>
  <c r="P163" i="2"/>
  <c r="P162" i="2"/>
  <c r="BK163" i="2"/>
  <c r="BK162" i="2"/>
  <c r="J162" i="2" s="1"/>
  <c r="J106" i="2" s="1"/>
  <c r="J163" i="2"/>
  <c r="BF163" i="2" s="1"/>
  <c r="BI161" i="2"/>
  <c r="BH161" i="2"/>
  <c r="BG161" i="2"/>
  <c r="BE161" i="2"/>
  <c r="T161" i="2"/>
  <c r="R161" i="2"/>
  <c r="P161" i="2"/>
  <c r="BK161" i="2"/>
  <c r="J161" i="2"/>
  <c r="BF161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BK159" i="2"/>
  <c r="J159" i="2"/>
  <c r="BF159" i="2"/>
  <c r="BI158" i="2"/>
  <c r="BH158" i="2"/>
  <c r="BG158" i="2"/>
  <c r="BE158" i="2"/>
  <c r="T158" i="2"/>
  <c r="T157" i="2"/>
  <c r="R158" i="2"/>
  <c r="R157" i="2"/>
  <c r="P158" i="2"/>
  <c r="P157" i="2"/>
  <c r="BK158" i="2"/>
  <c r="BK157" i="2"/>
  <c r="J157" i="2" s="1"/>
  <c r="J105" i="2" s="1"/>
  <c r="J158" i="2"/>
  <c r="BF158" i="2" s="1"/>
  <c r="BI156" i="2"/>
  <c r="BH156" i="2"/>
  <c r="BG156" i="2"/>
  <c r="BE156" i="2"/>
  <c r="T156" i="2"/>
  <c r="R156" i="2"/>
  <c r="P156" i="2"/>
  <c r="BK156" i="2"/>
  <c r="J156" i="2"/>
  <c r="BF156" i="2"/>
  <c r="BI155" i="2"/>
  <c r="BH155" i="2"/>
  <c r="BG155" i="2"/>
  <c r="BE155" i="2"/>
  <c r="T155" i="2"/>
  <c r="R155" i="2"/>
  <c r="P155" i="2"/>
  <c r="BK155" i="2"/>
  <c r="J155" i="2"/>
  <c r="BF155" i="2"/>
  <c r="BI154" i="2"/>
  <c r="BH154" i="2"/>
  <c r="BG154" i="2"/>
  <c r="BE154" i="2"/>
  <c r="T154" i="2"/>
  <c r="R154" i="2"/>
  <c r="P154" i="2"/>
  <c r="BK154" i="2"/>
  <c r="J154" i="2"/>
  <c r="BF154" i="2"/>
  <c r="BI153" i="2"/>
  <c r="BH153" i="2"/>
  <c r="BG153" i="2"/>
  <c r="BE153" i="2"/>
  <c r="T153" i="2"/>
  <c r="R153" i="2"/>
  <c r="P153" i="2"/>
  <c r="BK153" i="2"/>
  <c r="J153" i="2"/>
  <c r="BF153" i="2"/>
  <c r="BI152" i="2"/>
  <c r="BH152" i="2"/>
  <c r="BG152" i="2"/>
  <c r="BE152" i="2"/>
  <c r="T152" i="2"/>
  <c r="R152" i="2"/>
  <c r="P152" i="2"/>
  <c r="BK152" i="2"/>
  <c r="BK150" i="2" s="1"/>
  <c r="J150" i="2" s="1"/>
  <c r="J104" i="2" s="1"/>
  <c r="J152" i="2"/>
  <c r="BF152" i="2"/>
  <c r="BI151" i="2"/>
  <c r="BH151" i="2"/>
  <c r="BG151" i="2"/>
  <c r="BE151" i="2"/>
  <c r="T151" i="2"/>
  <c r="T150" i="2"/>
  <c r="R151" i="2"/>
  <c r="R150" i="2"/>
  <c r="P151" i="2"/>
  <c r="P150" i="2"/>
  <c r="BK151" i="2"/>
  <c r="J151" i="2"/>
  <c r="BF151" i="2" s="1"/>
  <c r="BI149" i="2"/>
  <c r="BH149" i="2"/>
  <c r="BG149" i="2"/>
  <c r="BE149" i="2"/>
  <c r="T149" i="2"/>
  <c r="R149" i="2"/>
  <c r="P149" i="2"/>
  <c r="BK149" i="2"/>
  <c r="J149" i="2"/>
  <c r="BF149" i="2"/>
  <c r="BI148" i="2"/>
  <c r="BH148" i="2"/>
  <c r="BG148" i="2"/>
  <c r="BE148" i="2"/>
  <c r="T148" i="2"/>
  <c r="R148" i="2"/>
  <c r="P148" i="2"/>
  <c r="BK148" i="2"/>
  <c r="J148" i="2"/>
  <c r="BF148" i="2"/>
  <c r="BI147" i="2"/>
  <c r="BH147" i="2"/>
  <c r="BG147" i="2"/>
  <c r="BE147" i="2"/>
  <c r="T147" i="2"/>
  <c r="R147" i="2"/>
  <c r="P147" i="2"/>
  <c r="BK147" i="2"/>
  <c r="J147" i="2"/>
  <c r="BF147" i="2"/>
  <c r="BI146" i="2"/>
  <c r="BH146" i="2"/>
  <c r="BG146" i="2"/>
  <c r="BE146" i="2"/>
  <c r="T146" i="2"/>
  <c r="T145" i="2"/>
  <c r="T144" i="2" s="1"/>
  <c r="R146" i="2"/>
  <c r="R145" i="2" s="1"/>
  <c r="R144" i="2" s="1"/>
  <c r="P146" i="2"/>
  <c r="P145" i="2"/>
  <c r="P144" i="2" s="1"/>
  <c r="BK146" i="2"/>
  <c r="BK145" i="2" s="1"/>
  <c r="J146" i="2"/>
  <c r="BF146" i="2"/>
  <c r="BI143" i="2"/>
  <c r="BH143" i="2"/>
  <c r="BG143" i="2"/>
  <c r="BE143" i="2"/>
  <c r="T143" i="2"/>
  <c r="R143" i="2"/>
  <c r="P143" i="2"/>
  <c r="BK143" i="2"/>
  <c r="J143" i="2"/>
  <c r="BF143" i="2"/>
  <c r="BI142" i="2"/>
  <c r="BH142" i="2"/>
  <c r="BG142" i="2"/>
  <c r="BE142" i="2"/>
  <c r="T142" i="2"/>
  <c r="R142" i="2"/>
  <c r="P142" i="2"/>
  <c r="BK142" i="2"/>
  <c r="J142" i="2"/>
  <c r="BF142" i="2"/>
  <c r="BI141" i="2"/>
  <c r="BH141" i="2"/>
  <c r="BG141" i="2"/>
  <c r="BE141" i="2"/>
  <c r="T141" i="2"/>
  <c r="R141" i="2"/>
  <c r="P141" i="2"/>
  <c r="BK141" i="2"/>
  <c r="J141" i="2"/>
  <c r="BF141" i="2"/>
  <c r="BI140" i="2"/>
  <c r="BH140" i="2"/>
  <c r="BG140" i="2"/>
  <c r="BE140" i="2"/>
  <c r="T140" i="2"/>
  <c r="R140" i="2"/>
  <c r="P140" i="2"/>
  <c r="BK140" i="2"/>
  <c r="J140" i="2"/>
  <c r="BF140" i="2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T137" i="2"/>
  <c r="R138" i="2"/>
  <c r="R137" i="2"/>
  <c r="P138" i="2"/>
  <c r="P137" i="2"/>
  <c r="BK138" i="2"/>
  <c r="BK137" i="2"/>
  <c r="J137" i="2" s="1"/>
  <c r="J101" i="2" s="1"/>
  <c r="J138" i="2"/>
  <c r="BF138" i="2" s="1"/>
  <c r="BI136" i="2"/>
  <c r="BH136" i="2"/>
  <c r="BG136" i="2"/>
  <c r="BE136" i="2"/>
  <c r="T136" i="2"/>
  <c r="T135" i="2"/>
  <c r="T134" i="2" s="1"/>
  <c r="R136" i="2"/>
  <c r="R135" i="2" s="1"/>
  <c r="R134" i="2" s="1"/>
  <c r="P136" i="2"/>
  <c r="P135" i="2"/>
  <c r="P134" i="2" s="1"/>
  <c r="BK136" i="2"/>
  <c r="BK135" i="2" s="1"/>
  <c r="J136" i="2"/>
  <c r="BF136" i="2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31" i="2"/>
  <c r="BH131" i="2"/>
  <c r="BG131" i="2"/>
  <c r="BE131" i="2"/>
  <c r="T131" i="2"/>
  <c r="R131" i="2"/>
  <c r="P131" i="2"/>
  <c r="BK131" i="2"/>
  <c r="J131" i="2"/>
  <c r="BF131" i="2"/>
  <c r="BI130" i="2"/>
  <c r="BH130" i="2"/>
  <c r="BG130" i="2"/>
  <c r="BE130" i="2"/>
  <c r="T130" i="2"/>
  <c r="R130" i="2"/>
  <c r="P130" i="2"/>
  <c r="BK130" i="2"/>
  <c r="J130" i="2"/>
  <c r="BF130" i="2"/>
  <c r="BI129" i="2"/>
  <c r="F37" i="2"/>
  <c r="BD95" i="1" s="1"/>
  <c r="BH129" i="2"/>
  <c r="F36" i="2" s="1"/>
  <c r="BC95" i="1" s="1"/>
  <c r="BC94" i="1" s="1"/>
  <c r="BG129" i="2"/>
  <c r="F35" i="2"/>
  <c r="BB95" i="1" s="1"/>
  <c r="BB94" i="1" s="1"/>
  <c r="BE129" i="2"/>
  <c r="J33" i="2" s="1"/>
  <c r="AV95" i="1" s="1"/>
  <c r="T129" i="2"/>
  <c r="T128" i="2"/>
  <c r="T127" i="2" s="1"/>
  <c r="R129" i="2"/>
  <c r="R128" i="2"/>
  <c r="R127" i="2" s="1"/>
  <c r="P129" i="2"/>
  <c r="P128" i="2"/>
  <c r="P127" i="2" s="1"/>
  <c r="BK129" i="2"/>
  <c r="BK128" i="2" s="1"/>
  <c r="J129" i="2"/>
  <c r="BF129" i="2" s="1"/>
  <c r="J123" i="2"/>
  <c r="J122" i="2"/>
  <c r="F122" i="2"/>
  <c r="F120" i="2"/>
  <c r="E118" i="2"/>
  <c r="J92" i="2"/>
  <c r="J91" i="2"/>
  <c r="F91" i="2"/>
  <c r="F89" i="2"/>
  <c r="E87" i="2"/>
  <c r="J18" i="2"/>
  <c r="E18" i="2"/>
  <c r="F123" i="2" s="1"/>
  <c r="J17" i="2"/>
  <c r="J12" i="2"/>
  <c r="J120" i="2" s="1"/>
  <c r="E7" i="2"/>
  <c r="E116" i="2"/>
  <c r="E85" i="2"/>
  <c r="AS94" i="1"/>
  <c r="L90" i="1"/>
  <c r="AM90" i="1"/>
  <c r="AM89" i="1"/>
  <c r="L89" i="1"/>
  <c r="AM87" i="1"/>
  <c r="L87" i="1"/>
  <c r="L85" i="1"/>
  <c r="L84" i="1"/>
  <c r="F34" i="2" l="1"/>
  <c r="BA95" i="1" s="1"/>
  <c r="J34" i="2"/>
  <c r="AW95" i="1" s="1"/>
  <c r="AT95" i="1" s="1"/>
  <c r="R126" i="2"/>
  <c r="BD94" i="1"/>
  <c r="W33" i="1" s="1"/>
  <c r="J135" i="2"/>
  <c r="J100" i="2" s="1"/>
  <c r="BK134" i="2"/>
  <c r="J134" i="2" s="1"/>
  <c r="J99" i="2" s="1"/>
  <c r="J121" i="3"/>
  <c r="J98" i="3" s="1"/>
  <c r="BK120" i="3"/>
  <c r="J96" i="4"/>
  <c r="J30" i="4"/>
  <c r="T126" i="5"/>
  <c r="T121" i="5" s="1"/>
  <c r="F34" i="3"/>
  <c r="BA96" i="1" s="1"/>
  <c r="J34" i="3"/>
  <c r="AW96" i="1" s="1"/>
  <c r="AT96" i="1" s="1"/>
  <c r="BK127" i="2"/>
  <c r="J128" i="2"/>
  <c r="J98" i="2" s="1"/>
  <c r="AX94" i="1"/>
  <c r="W31" i="1"/>
  <c r="P126" i="2"/>
  <c r="AU95" i="1" s="1"/>
  <c r="AU94" i="1" s="1"/>
  <c r="T126" i="2"/>
  <c r="J136" i="5"/>
  <c r="J101" i="5" s="1"/>
  <c r="BK126" i="5"/>
  <c r="J126" i="5" s="1"/>
  <c r="J99" i="5" s="1"/>
  <c r="AY94" i="1"/>
  <c r="W32" i="1"/>
  <c r="BK144" i="2"/>
  <c r="J144" i="2" s="1"/>
  <c r="J102" i="2" s="1"/>
  <c r="J145" i="2"/>
  <c r="J103" i="2" s="1"/>
  <c r="F34" i="4"/>
  <c r="BA97" i="1" s="1"/>
  <c r="J34" i="4"/>
  <c r="AW97" i="1" s="1"/>
  <c r="F33" i="2"/>
  <c r="AZ95" i="1" s="1"/>
  <c r="AZ94" i="1" s="1"/>
  <c r="F33" i="3"/>
  <c r="AZ96" i="1" s="1"/>
  <c r="J33" i="4"/>
  <c r="AV97" i="1" s="1"/>
  <c r="AT97" i="1" s="1"/>
  <c r="F92" i="2"/>
  <c r="J89" i="3"/>
  <c r="F92" i="3"/>
  <c r="J34" i="5"/>
  <c r="AW98" i="1" s="1"/>
  <c r="AT98" i="1" s="1"/>
  <c r="J89" i="2"/>
  <c r="E85" i="5"/>
  <c r="BK122" i="5"/>
  <c r="W29" i="1" l="1"/>
  <c r="AV94" i="1"/>
  <c r="J127" i="2"/>
  <c r="J97" i="2" s="1"/>
  <c r="BK126" i="2"/>
  <c r="J126" i="2" s="1"/>
  <c r="J39" i="4"/>
  <c r="AG97" i="1"/>
  <c r="AN97" i="1" s="1"/>
  <c r="J122" i="5"/>
  <c r="J97" i="5" s="1"/>
  <c r="BK121" i="5"/>
  <c r="J121" i="5" s="1"/>
  <c r="J120" i="3"/>
  <c r="J97" i="3" s="1"/>
  <c r="BK119" i="3"/>
  <c r="J119" i="3" s="1"/>
  <c r="BA94" i="1"/>
  <c r="J96" i="2" l="1"/>
  <c r="J30" i="2"/>
  <c r="W30" i="1"/>
  <c r="AW94" i="1"/>
  <c r="AK30" i="1" s="1"/>
  <c r="J96" i="5"/>
  <c r="J30" i="5"/>
  <c r="J96" i="3"/>
  <c r="J30" i="3"/>
  <c r="AK29" i="1"/>
  <c r="J39" i="3" l="1"/>
  <c r="AG96" i="1"/>
  <c r="AN96" i="1" s="1"/>
  <c r="AT94" i="1"/>
  <c r="J39" i="5"/>
  <c r="AG98" i="1"/>
  <c r="AN98" i="1" s="1"/>
  <c r="J39" i="2"/>
  <c r="AG95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<sst xmlns="http://schemas.openxmlformats.org/spreadsheetml/2006/main" count="3050" uniqueCount="753">
  <si>
    <t>Export Komplet</t>
  </si>
  <si>
    <t/>
  </si>
  <si>
    <t>2.0</t>
  </si>
  <si>
    <t>False</t>
  </si>
  <si>
    <t>{3d664169-b968-41a7-850a-cb7b9ea5bf30}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</si>
  <si>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</si>
  <si>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</si>
  <si>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</si>
  <si>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</si>
  <si>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</si>
  <si>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</si>
  <si>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</si>
  <si>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2019-0311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</si>
  <si>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</si>
  <si>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</si>
  <si>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kotolne viacúčelovej budovy PAPRADNO</t>
  </si>
  <si>
    <t>JKSO:</t>
  </si>
  <si>
    <t>KS:</t>
  </si>
  <si>
    <t>Miesto:</t>
  </si>
  <si>
    <t>obec Papradno</t>
  </si>
  <si>
    <t>Dátum:</t>
  </si>
  <si>
    <t>11. 3. 2019</t>
  </si>
  <si>
    <t>Objednávateľ:</t>
  </si>
  <si>
    <t>IČO:</t>
  </si>
  <si>
    <t xml:space="preserve">Obec Papradno, Papradno č. 315, 018 13 </t>
  </si>
  <si>
    <t>IČ DPH:</t>
  </si>
  <si>
    <t>Zhotoviteľ:</t>
  </si>
  <si>
    <t>Vyplň údaj</t>
  </si>
  <si>
    <t>Projektant:</t>
  </si>
  <si>
    <t>Ing. arch Joyf Sobčák</t>
  </si>
  <si>
    <t>True</t>
  </si>
  <si>
    <t>0,01</t>
  </si>
  <si>
    <t>Spracovateľ:</t>
  </si>
  <si>
    <t>SOARCH s.r.o.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</si>
  <si>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</si>
  <si>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</si>
  <si>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</si>
  <si>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</si>
  <si>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</si>
  <si>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</si>
  <si>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</si>
  <si>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</si>
  <si>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</si>
  <si>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</si>
  <si>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</si>
  <si>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</si>
  <si>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</si>
  <si>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</si>
  <si>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</si>
  <si>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</si>
  <si>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</si>
  <si>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</si>
  <si>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</si>
  <si>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</si>
  <si>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</si>
  <si>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</si>
  <si>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</si>
  <si>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</si>
  <si>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</si>
  <si>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</si>
  <si>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</si>
  <si>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</si>
  <si>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</si>
  <si>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</si>
  <si>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</si>
  <si>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</si>
  <si>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</si>
  <si>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</si>
  <si>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</si>
  <si>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</si>
  <si>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</si>
  <si>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</si>
  <si>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</si>
  <si>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</si>
  <si>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</si>
  <si>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</si>
  <si>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</si>
  <si>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</si>
  <si>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</si>
  <si>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</si>
  <si>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</si>
  <si>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stavebné konštrukcie</t>
  </si>
  <si>
    <t>STA</t>
  </si>
  <si>
    <t>1</t>
  </si>
  <si>
    <t>{69ca4c3a-6c7d-4a63-be14-aeb69489eb76}</t>
  </si>
  <si>
    <t>02</t>
  </si>
  <si>
    <t>elektroinštalácia</t>
  </si>
  <si>
    <t>{5274e5e0-bee1-4caa-bf5f-0322ecf8f3ee}</t>
  </si>
  <si>
    <t>03</t>
  </si>
  <si>
    <t>kotolňa</t>
  </si>
  <si>
    <t>{571a552f-cfe8-4620-b38a-7693e2cbcf31}</t>
  </si>
  <si>
    <t>04</t>
  </si>
  <si>
    <t>vykurovacie telesá</t>
  </si>
  <si>
    <t>{93da4f26-f20f-485b-b22e-7c29c1dcb1dd}</t>
  </si>
  <si>
    <t>KRYCÍ LIST ROZPOČTU</t>
  </si>
  <si>
    <t>Objekt:</t>
  </si>
  <si>
    <t>01 - stavebné konštrukcie</t>
  </si>
  <si>
    <t>REKAPITULÁCIA ROZPOČTU</t>
  </si>
  <si>
    <t>Kód dielu - Popis</t>
  </si>
  <si>
    <t>Cena celkom [EUR]</t>
  </si>
  <si>
    <t>Náklady z rozpočtu</t>
  </si>
  <si>
    <t>-1</t>
  </si>
  <si>
    <t xml:space="preserve">D1 - </t>
  </si>
  <si>
    <t xml:space="preserve">    9 - Ostatné konštrukcie a práce-búranie</t>
  </si>
  <si>
    <t>HSV - Práce a dodávky HSV</t>
  </si>
  <si>
    <t xml:space="preserve">    3 - Zvislé a kompletné konštrukcie</t>
  </si>
  <si>
    <t xml:space="preserve">    6 - Úpravy povrchov, podlahy, osadenie</t>
  </si>
  <si>
    <t>PSV - Práce a dodávky PSV</t>
  </si>
  <si>
    <t xml:space="preserve">    766 - Konštrukcie stolárske</t>
  </si>
  <si>
    <t xml:space="preserve">    767 -  Konštrukcie doplnkové kovové</t>
  </si>
  <si>
    <t xml:space="preserve">    784 - Dokončovacie práce - maľby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</si>
  <si>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</si>
  <si>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</si>
  <si>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</si>
  <si>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</si>
  <si>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</si>
  <si>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</si>
  <si>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</si>
  <si>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</si>
  <si>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</si>
  <si>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</si>
  <si>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</si>
  <si>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</si>
  <si>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</si>
  <si>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</si>
  <si>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>ROZPOCET</t>
  </si>
  <si>
    <t>9</t>
  </si>
  <si>
    <t>Ostatné konštrukcie a práce-búranie</t>
  </si>
  <si>
    <t>K</t>
  </si>
  <si>
    <t>979081111</t>
  </si>
  <si>
    <t>Odvoz sutiny a vybúraných hmôt na skládku do 1 km</t>
  </si>
  <si>
    <t>t</t>
  </si>
  <si>
    <t>4</t>
  </si>
  <si>
    <t>2</t>
  </si>
  <si>
    <t>1620308037</t>
  </si>
  <si>
    <t>979081121</t>
  </si>
  <si>
    <t>Odvoz sutiny a vybúraných hmôt na skládku za každý ďalší 1 km</t>
  </si>
  <si>
    <t>-1665517061</t>
  </si>
  <si>
    <t>3</t>
  </si>
  <si>
    <t>979082111</t>
  </si>
  <si>
    <t>Vnútrostavenisková doprava sutiny a vybúraných hmôt do 10 m</t>
  </si>
  <si>
    <t>1326926766</t>
  </si>
  <si>
    <t>979082121</t>
  </si>
  <si>
    <t>Vnútrostavenisková doprava sutiny a vybúraných hmôt za každých ďalších 5 m</t>
  </si>
  <si>
    <t>-634392519</t>
  </si>
  <si>
    <t>5</t>
  </si>
  <si>
    <t>979089612</t>
  </si>
  <si>
    <t>Poplatok za skladovanie - iné odpady zo stavieb a demolácií (17 09), ostatné</t>
  </si>
  <si>
    <t>253650574</t>
  </si>
  <si>
    <t>HSV</t>
  </si>
  <si>
    <t>Práce a dodávky HSV</t>
  </si>
  <si>
    <t>Zvislé a kompletné konštrukcie</t>
  </si>
  <si>
    <t>6</t>
  </si>
  <si>
    <t>310279841</t>
  </si>
  <si>
    <t>Zamurovanie otvoru s plochou do 4m2 v murive nadzákladného nepálenými tvárnicami hr. do 375mm</t>
  </si>
  <si>
    <t>m3</t>
  </si>
  <si>
    <t>-1401996240</t>
  </si>
  <si>
    <t>Úpravy povrchov, podlahy, osadenie</t>
  </si>
  <si>
    <t>7</t>
  </si>
  <si>
    <t>612425931</t>
  </si>
  <si>
    <t>Omietka vápenná vnútorného ostenia okenného alebo dverného štuková</t>
  </si>
  <si>
    <t>m2</t>
  </si>
  <si>
    <t>5252075</t>
  </si>
  <si>
    <t>8</t>
  </si>
  <si>
    <t>612451220</t>
  </si>
  <si>
    <t>Oprava vnútorných cementových omietok, opravená plocha nad 5 do 10 %, hladká</t>
  </si>
  <si>
    <t>-1634440290</t>
  </si>
  <si>
    <t>632450441</t>
  </si>
  <si>
    <t>-1173853620</t>
  </si>
  <si>
    <t>10</t>
  </si>
  <si>
    <t>642942111</t>
  </si>
  <si>
    <t>Osadenie oceľovej dverovej zárubne alebo rámu, plochy otvoru do 2,5 m2</t>
  </si>
  <si>
    <t>ks</t>
  </si>
  <si>
    <t>512</t>
  </si>
  <si>
    <t>-981130482</t>
  </si>
  <si>
    <t>11</t>
  </si>
  <si>
    <t>M</t>
  </si>
  <si>
    <t>553310006300</t>
  </si>
  <si>
    <t>Zárubňa oceľová CgU šxvxhr 800x1970x80 mm L</t>
  </si>
  <si>
    <t>-2016322548</t>
  </si>
  <si>
    <t>12</t>
  </si>
  <si>
    <t>553310006800R</t>
  </si>
  <si>
    <t>Zárubňa oceľová CgU šxvxhr 1000x1970x80 mm P</t>
  </si>
  <si>
    <t>1437756219</t>
  </si>
  <si>
    <t>PSV</t>
  </si>
  <si>
    <t>Práce a dodávky PSV</t>
  </si>
  <si>
    <t>766</t>
  </si>
  <si>
    <t>Konštrukcie stolárske</t>
  </si>
  <si>
    <t>13</t>
  </si>
  <si>
    <t>766662112</t>
  </si>
  <si>
    <t>Montáž dverového krídla otočného jednokrídlového poldrážkového, do existujúcej zárubne, vrátane kovania</t>
  </si>
  <si>
    <t>16</t>
  </si>
  <si>
    <t>-70205367</t>
  </si>
  <si>
    <t>14</t>
  </si>
  <si>
    <t>549150000600</t>
  </si>
  <si>
    <t>32</t>
  </si>
  <si>
    <t>-1263784422</t>
  </si>
  <si>
    <t>15</t>
  </si>
  <si>
    <t>611610000400R</t>
  </si>
  <si>
    <t>883492080</t>
  </si>
  <si>
    <t>998766101</t>
  </si>
  <si>
    <t>Presun hmot pre konštrukcie stolárske v objektoch výšky do 6 m</t>
  </si>
  <si>
    <t>1683036529</t>
  </si>
  <si>
    <t>767</t>
  </si>
  <si>
    <t xml:space="preserve"> Konštrukcie doplnkové kovové</t>
  </si>
  <si>
    <t>17</t>
  </si>
  <si>
    <t>767161120</t>
  </si>
  <si>
    <t>Montáž zábradlia rovného z rúrok do muriva, s hmotnosťou 1 metra zábradlia do 30 kg</t>
  </si>
  <si>
    <t>m</t>
  </si>
  <si>
    <t>-1526378752</t>
  </si>
  <si>
    <t>18</t>
  </si>
  <si>
    <t>55391536001</t>
  </si>
  <si>
    <t>Zábradlový systém pozinkovaný s výplňou zo zvarovanej siete - podľa PD</t>
  </si>
  <si>
    <t>1562001479</t>
  </si>
  <si>
    <t>19</t>
  </si>
  <si>
    <t>767995104Z2</t>
  </si>
  <si>
    <t>Montáž ostatných atypických kovových stavebných doplnkových konštrukcií - NOVÁ PLOŠINA</t>
  </si>
  <si>
    <t>kpl</t>
  </si>
  <si>
    <t>1782285683</t>
  </si>
  <si>
    <t>767995105I</t>
  </si>
  <si>
    <t>Montáž ostatných atypických kovových stavebných doplnkových konštrukcií  - IPE100  - NOVÁ PLOŠINA</t>
  </si>
  <si>
    <t>-258490975</t>
  </si>
  <si>
    <t>21</t>
  </si>
  <si>
    <t>13482610001</t>
  </si>
  <si>
    <t>Tyče oceľové prierezu IPE DN 100 mm, ozn. 11 373, podľa  EN ISO S235JRG1 - NOVÁ PLOŠINA</t>
  </si>
  <si>
    <t>-217306689</t>
  </si>
  <si>
    <t>22</t>
  </si>
  <si>
    <t>998767101</t>
  </si>
  <si>
    <t>Presun hmôt pre kovové stavebné doplnkové konštrukcie v objektoch výšky do 6 m</t>
  </si>
  <si>
    <t>-1998797306</t>
  </si>
  <si>
    <t>784</t>
  </si>
  <si>
    <t>Dokončovacie práce - maľby</t>
  </si>
  <si>
    <t>23</t>
  </si>
  <si>
    <t>784410100</t>
  </si>
  <si>
    <t>Penetrovanie jednonásobné jemnozrnných podkladov výšky do 3, 80 m</t>
  </si>
  <si>
    <t>-223323415</t>
  </si>
  <si>
    <t>24</t>
  </si>
  <si>
    <t>784410600</t>
  </si>
  <si>
    <t>Vyrovnanie trhlín a nerovností na jemnozrnných povrchoch výšky do 3, 80 m</t>
  </si>
  <si>
    <t>591646292</t>
  </si>
  <si>
    <t>25</t>
  </si>
  <si>
    <t>784418011</t>
  </si>
  <si>
    <t>Zakrývanie otvorov, podláh a zariadení fóliou v miestnostiach alebo na schodisku</t>
  </si>
  <si>
    <t>395270237</t>
  </si>
  <si>
    <t>26</t>
  </si>
  <si>
    <t>784452271</t>
  </si>
  <si>
    <t>-1242176160</t>
  </si>
  <si>
    <t>HZS</t>
  </si>
  <si>
    <t>Hodinové zúčtovacie sadzby</t>
  </si>
  <si>
    <t>27</t>
  </si>
  <si>
    <t>HZS000111</t>
  </si>
  <si>
    <t>Nepredvídané práce (po odkrytí konštrukcií, nešpecifikované PD a pod.)</t>
  </si>
  <si>
    <t>hod</t>
  </si>
  <si>
    <t>262144</t>
  </si>
  <si>
    <t>36552263</t>
  </si>
  <si>
    <t>02 - elektroinštalácia</t>
  </si>
  <si>
    <t>M - Práce a dodávky M</t>
  </si>
  <si>
    <t xml:space="preserve">    21-M - Elektromontáže</t>
  </si>
  <si>
    <t xml:space="preserve">    22-M - Ostatné</t>
  </si>
  <si>
    <t>Práce a dodávky M</t>
  </si>
  <si>
    <t>21-M</t>
  </si>
  <si>
    <t>Elektromontáže</t>
  </si>
  <si>
    <t>210110041</t>
  </si>
  <si>
    <t>Spínače polozapustené a zapustené vrátane zapojenia jednopólový - radenie 1</t>
  </si>
  <si>
    <t>64</t>
  </si>
  <si>
    <t>1605425718</t>
  </si>
  <si>
    <t>3450201270</t>
  </si>
  <si>
    <t>Spínač 1</t>
  </si>
  <si>
    <t>256</t>
  </si>
  <si>
    <t>390548447</t>
  </si>
  <si>
    <t>210111021g</t>
  </si>
  <si>
    <t>Domová zásuvka v krabici obyč. alebo do vlhka, vrátane zapojenia 10/16 A 250 V 2P + Z</t>
  </si>
  <si>
    <t>-348997847</t>
  </si>
  <si>
    <t>3450324650</t>
  </si>
  <si>
    <t>Zásuvka jednonásobná resp. dvojnásobná</t>
  </si>
  <si>
    <t>-928437712</t>
  </si>
  <si>
    <t>210111127</t>
  </si>
  <si>
    <t>Priemyslová zásuvka nástenná 400 V,IP 67, typ IZG 3253 vrátane zapojenia 3P +N+ PE</t>
  </si>
  <si>
    <t>-189490988</t>
  </si>
  <si>
    <t>ssde</t>
  </si>
  <si>
    <t>Zásuvka 400 V 32A</t>
  </si>
  <si>
    <t>1686107475</t>
  </si>
  <si>
    <t>210190004.1</t>
  </si>
  <si>
    <t>Montáž ocelolechovej rozvodnice</t>
  </si>
  <si>
    <t>-101084127</t>
  </si>
  <si>
    <t>r1k</t>
  </si>
  <si>
    <t>Rozvádzac RK</t>
  </si>
  <si>
    <t>1541085952</t>
  </si>
  <si>
    <t>210201006</t>
  </si>
  <si>
    <t>Svietidlo núdzové</t>
  </si>
  <si>
    <t>-306997557</t>
  </si>
  <si>
    <t>D111</t>
  </si>
  <si>
    <t>1782595479</t>
  </si>
  <si>
    <t>210201048</t>
  </si>
  <si>
    <t>Svietidlo priemyselné 2x36W, IP65 vrátane svetelných zdrojov</t>
  </si>
  <si>
    <t>-615529145</t>
  </si>
  <si>
    <t>D0112</t>
  </si>
  <si>
    <t>525953937</t>
  </si>
  <si>
    <t>210810057</t>
  </si>
  <si>
    <t>Silový kábel 5x6 mm2 pevne uložený</t>
  </si>
  <si>
    <t>-911919108</t>
  </si>
  <si>
    <t>3410350099C</t>
  </si>
  <si>
    <t>-239195042</t>
  </si>
  <si>
    <t>210811365</t>
  </si>
  <si>
    <t>Silový kábel  3x1.5 mm2 pevne uložený</t>
  </si>
  <si>
    <t>-1681043415</t>
  </si>
  <si>
    <t>3410350864c</t>
  </si>
  <si>
    <t>1993911371</t>
  </si>
  <si>
    <t>210811366</t>
  </si>
  <si>
    <t>Silový kábel 3x2.5 mm2 pevne uložený</t>
  </si>
  <si>
    <t>1790732124</t>
  </si>
  <si>
    <t>3410350865C</t>
  </si>
  <si>
    <t>-415795523</t>
  </si>
  <si>
    <t>311101211</t>
  </si>
  <si>
    <t>Vytvorenie prestupov v múroch z betónu a železobetónu vložkami s vonkajšou prierezovou plochou do 0,02 m2</t>
  </si>
  <si>
    <t>-1938130413</t>
  </si>
  <si>
    <t>311101212</t>
  </si>
  <si>
    <t>Vytvorenie prestupov v múroch z betónu a železobetónu vložkami s vonkajšou prierezovou plochou nad 0,02-0,05 m2</t>
  </si>
  <si>
    <t>-906641923</t>
  </si>
  <si>
    <t>97404931012</t>
  </si>
  <si>
    <t>Vyrezanie rýh frézovaním v betóne hĺbky 2 cm, šírky 4 cm -0,00096t</t>
  </si>
  <si>
    <t>-1652702939</t>
  </si>
  <si>
    <t>K4</t>
  </si>
  <si>
    <t>Východzia revízia vrátane PD skutočného vyhotovenia</t>
  </si>
  <si>
    <t>1407804981</t>
  </si>
  <si>
    <t>22-M</t>
  </si>
  <si>
    <t>Ostatné</t>
  </si>
  <si>
    <t>PD</t>
  </si>
  <si>
    <t>Presun dodávok</t>
  </si>
  <si>
    <t>%</t>
  </si>
  <si>
    <t>-1202082643</t>
  </si>
  <si>
    <t>PM</t>
  </si>
  <si>
    <t>Podružný materiál</t>
  </si>
  <si>
    <t>-1805203758</t>
  </si>
  <si>
    <t>PPV</t>
  </si>
  <si>
    <t>Podiel pridružených výkonov</t>
  </si>
  <si>
    <t>-112234325</t>
  </si>
  <si>
    <t>03 - kotolňa</t>
  </si>
  <si>
    <t>36043-0023</t>
  </si>
  <si>
    <t>Montáž servopohonu</t>
  </si>
  <si>
    <t>kus</t>
  </si>
  <si>
    <t>-160673886</t>
  </si>
  <si>
    <t>405 S013697</t>
  </si>
  <si>
    <t>Pohon pre trojcestný ventil</t>
  </si>
  <si>
    <t>49881305</t>
  </si>
  <si>
    <t>48020-3001</t>
  </si>
  <si>
    <t>Skúška tesnosti tlak. nádob stabilných o obsahu do 0,2 m3</t>
  </si>
  <si>
    <t>-1866221181</t>
  </si>
  <si>
    <t>48020-4003</t>
  </si>
  <si>
    <t>Montáž : Tlaková skúška tlak. nádob stabilných o obsahu 0,8 až 1,5 m3</t>
  </si>
  <si>
    <t>192117212</t>
  </si>
  <si>
    <t>48999-0001</t>
  </si>
  <si>
    <t>Vykurovacia skúška</t>
  </si>
  <si>
    <t>-993620540</t>
  </si>
  <si>
    <t>48999-0003</t>
  </si>
  <si>
    <t>Technická inšpekcia</t>
  </si>
  <si>
    <t>76892887</t>
  </si>
  <si>
    <t>48999-0004</t>
  </si>
  <si>
    <t>Vypustenie a napustenie systému</t>
  </si>
  <si>
    <t>-1724591308</t>
  </si>
  <si>
    <t>48999-0013</t>
  </si>
  <si>
    <t>Revízia komína</t>
  </si>
  <si>
    <t>-2127027225</t>
  </si>
  <si>
    <t>48999-0015</t>
  </si>
  <si>
    <t>Uvedenie úpravne vody do prevádzky</t>
  </si>
  <si>
    <t>617825007</t>
  </si>
  <si>
    <t>48999-0017</t>
  </si>
  <si>
    <t>Nepredvídané práce pri realizácii</t>
  </si>
  <si>
    <t>-2031333342</t>
  </si>
  <si>
    <t>71340-1307</t>
  </si>
  <si>
    <t>1898564201</t>
  </si>
  <si>
    <t>631 5A3657</t>
  </si>
  <si>
    <t>-1773232447</t>
  </si>
  <si>
    <t>71340-2207</t>
  </si>
  <si>
    <t>Montáž rúrok z EPDM hr. 38-50, vnút. priemer 42-73</t>
  </si>
  <si>
    <t>-242325882</t>
  </si>
  <si>
    <t>631 5A3658z</t>
  </si>
  <si>
    <t>1468855071</t>
  </si>
  <si>
    <t>631 5A3659a</t>
  </si>
  <si>
    <t>255860927</t>
  </si>
  <si>
    <t>631 5A3659y</t>
  </si>
  <si>
    <t>-187446432</t>
  </si>
  <si>
    <t>71340-2210</t>
  </si>
  <si>
    <t>Montáž rúrok z EPDM hr. 38-50,vnút. priemer 76-98</t>
  </si>
  <si>
    <t>-1094304050</t>
  </si>
  <si>
    <t>631 5A3659z</t>
  </si>
  <si>
    <t>-131750191</t>
  </si>
  <si>
    <t>72213-0211</t>
  </si>
  <si>
    <t>Potrubie vod. z ocel. rúrok závit. pozink. 11353 DN 15</t>
  </si>
  <si>
    <t>-1276217234</t>
  </si>
  <si>
    <t>72213-1911</t>
  </si>
  <si>
    <t>Opr. vodov. ocel. potr. záv. vsadenie odbočky do potr. DN 15</t>
  </si>
  <si>
    <t>súbor</t>
  </si>
  <si>
    <t>-352962085</t>
  </si>
  <si>
    <t>72218-1212</t>
  </si>
  <si>
    <t>Ochrana vodovodného potrubia prilepenými tepelnoizolačnými rúrami z PE hr do 6 mm DN do 32 mm</t>
  </si>
  <si>
    <t>749624914</t>
  </si>
  <si>
    <t>731  -</t>
  </si>
  <si>
    <t>Demontáž pôvodného zariadenia kotolne</t>
  </si>
  <si>
    <t>-228620770</t>
  </si>
  <si>
    <t>73115-1736x</t>
  </si>
  <si>
    <t>Montáž kotla do 150 kW</t>
  </si>
  <si>
    <t>-292083654</t>
  </si>
  <si>
    <t>484 PC</t>
  </si>
  <si>
    <t>Kotol na pelety výkon 150 kW  vrátane ekvitrmickej regulácie</t>
  </si>
  <si>
    <t>-163826278</t>
  </si>
  <si>
    <t>73175-1306</t>
  </si>
  <si>
    <t>Komín nerezový  DN 300, výšky 19,26 m</t>
  </si>
  <si>
    <t>1210791387</t>
  </si>
  <si>
    <t>73176-2120</t>
  </si>
  <si>
    <t>Odvetranie plynových spotrebičov rúra z nerez plechu priemer do 200 mm</t>
  </si>
  <si>
    <t>88253463</t>
  </si>
  <si>
    <t>73199-9906pc</t>
  </si>
  <si>
    <t>0dborná pomoc pri montáži a uvedení zariadenia do prevádzky</t>
  </si>
  <si>
    <t>-1234660042</t>
  </si>
  <si>
    <t>28</t>
  </si>
  <si>
    <t>73211-0000</t>
  </si>
  <si>
    <t>Montáž technológie</t>
  </si>
  <si>
    <t>-1627124443</t>
  </si>
  <si>
    <t>29</t>
  </si>
  <si>
    <t>484 4C0401pc</t>
  </si>
  <si>
    <t>Chemická úpravňa vody , 230V</t>
  </si>
  <si>
    <t>-1873052400</t>
  </si>
  <si>
    <t>30</t>
  </si>
  <si>
    <t>484 4C0402pc</t>
  </si>
  <si>
    <t>Nádoba akumulačná stojatá 1000 L</t>
  </si>
  <si>
    <t>-1762255630</t>
  </si>
  <si>
    <t>31</t>
  </si>
  <si>
    <t>484 4C0403pc</t>
  </si>
  <si>
    <t>Odkaľovač DN270/80</t>
  </si>
  <si>
    <t>-141565265</t>
  </si>
  <si>
    <t>484 4C0404pc</t>
  </si>
  <si>
    <t>Kombi rozdeľovač a zberač M 200 dl.2,65 m</t>
  </si>
  <si>
    <t>641498897</t>
  </si>
  <si>
    <t>33</t>
  </si>
  <si>
    <t>73219-9100</t>
  </si>
  <si>
    <t>Montáž orientačných štítkov</t>
  </si>
  <si>
    <t>-482108327</t>
  </si>
  <si>
    <t>34</t>
  </si>
  <si>
    <t>404 6A0101</t>
  </si>
  <si>
    <t>Tabuľka orientačná</t>
  </si>
  <si>
    <t>-1704154759</t>
  </si>
  <si>
    <t>35</t>
  </si>
  <si>
    <t>73233-0426</t>
  </si>
  <si>
    <t>Nádoba expanzná  s membránou, tlak 6 barov, plastový povlak, objem 800 l</t>
  </si>
  <si>
    <t>-1137300409</t>
  </si>
  <si>
    <t>36</t>
  </si>
  <si>
    <t>73233-0722</t>
  </si>
  <si>
    <t>Automatické doplňovanie a kontrola tlaku vody  do 10 bar/60° C</t>
  </si>
  <si>
    <t>-707404012</t>
  </si>
  <si>
    <t>37</t>
  </si>
  <si>
    <t>73233-1517</t>
  </si>
  <si>
    <t>1246760806</t>
  </si>
  <si>
    <t>38</t>
  </si>
  <si>
    <t>73242-2465</t>
  </si>
  <si>
    <t>Čerpadlo obehové teplov. závit. 25-60 rozst. 18 cm do 3 m3/h štand. kvalita</t>
  </si>
  <si>
    <t>-250246066</t>
  </si>
  <si>
    <t>39</t>
  </si>
  <si>
    <t>73242-2465x</t>
  </si>
  <si>
    <t>2037369221</t>
  </si>
  <si>
    <t>40</t>
  </si>
  <si>
    <t>73311-1106</t>
  </si>
  <si>
    <t>Potrubie z rúrok závit. bezošvých bežných nízkotlak. DN 32</t>
  </si>
  <si>
    <t>-1976158877</t>
  </si>
  <si>
    <t>41</t>
  </si>
  <si>
    <t>73311-1107</t>
  </si>
  <si>
    <t>Potrubie z rúrok závit. bezošvých bežných nízkotlak. DN 40</t>
  </si>
  <si>
    <t>-359800482</t>
  </si>
  <si>
    <t>42</t>
  </si>
  <si>
    <t>73311-1108</t>
  </si>
  <si>
    <t>Potrubie z rúrok závit. bezošvých bežných nízkotlak. DN 50</t>
  </si>
  <si>
    <t>-130221155</t>
  </si>
  <si>
    <t>43</t>
  </si>
  <si>
    <t>73312-1122</t>
  </si>
  <si>
    <t>Potrubie z rúrok hlad. bezošvých nízkotlak. pr. 76/3,2</t>
  </si>
  <si>
    <t>297054132</t>
  </si>
  <si>
    <t>44</t>
  </si>
  <si>
    <t>73312-1125</t>
  </si>
  <si>
    <t>Potrubie z rúrok hlad. bezošvých nízkotlak. pr. 89/3,6</t>
  </si>
  <si>
    <t>272793829</t>
  </si>
  <si>
    <t>45</t>
  </si>
  <si>
    <t>73319-0107</t>
  </si>
  <si>
    <t>Tlaková skúška potrubia a ocel. rúrok závitových do DN 40</t>
  </si>
  <si>
    <t>2137109338</t>
  </si>
  <si>
    <t>46</t>
  </si>
  <si>
    <t>73319-0108</t>
  </si>
  <si>
    <t>Tlaková skúška potrubia a ocel. rúrok závitových do DN 50</t>
  </si>
  <si>
    <t>-521087669</t>
  </si>
  <si>
    <t>47</t>
  </si>
  <si>
    <t>73319-0225</t>
  </si>
  <si>
    <t>Tlaková skúška potrubia z ocel. rúrok hladkých do pr. 89/3,6</t>
  </si>
  <si>
    <t>-795276994</t>
  </si>
  <si>
    <t>48</t>
  </si>
  <si>
    <t>73319-1926</t>
  </si>
  <si>
    <t>Opr. ocel. závit. potrubia, navarenie odbočky DN 32</t>
  </si>
  <si>
    <t>1325754138</t>
  </si>
  <si>
    <t>49</t>
  </si>
  <si>
    <t>73319-3918</t>
  </si>
  <si>
    <t>Opr. ocel. hlad. potrubia, zaslepenie dienkom pr. 57</t>
  </si>
  <si>
    <t>597119622</t>
  </si>
  <si>
    <t>50</t>
  </si>
  <si>
    <t>73319-3925</t>
  </si>
  <si>
    <t>Opr. ocel. hlad. potrubia, zaslepenie dienkom pr. 89</t>
  </si>
  <si>
    <t>-1550031228</t>
  </si>
  <si>
    <t>51</t>
  </si>
  <si>
    <t>73319-4922</t>
  </si>
  <si>
    <t>Opr. ocel. hlad. potrubia, navarenie odbočky pr. 76/3,2</t>
  </si>
  <si>
    <t>1929801472</t>
  </si>
  <si>
    <t>52</t>
  </si>
  <si>
    <t>73420-9103</t>
  </si>
  <si>
    <t>Montáž armatúr s jedným závitom G 1/2</t>
  </si>
  <si>
    <t>186312335</t>
  </si>
  <si>
    <t>53</t>
  </si>
  <si>
    <t>422 1D0102</t>
  </si>
  <si>
    <t>Ventil odvzdušňovací automatický 1/2"</t>
  </si>
  <si>
    <t>-260838610</t>
  </si>
  <si>
    <t>54</t>
  </si>
  <si>
    <t>73420-9113</t>
  </si>
  <si>
    <t>Montáž armatúr s dvoma závitmi G 1/2</t>
  </si>
  <si>
    <t>1233910434</t>
  </si>
  <si>
    <t>55</t>
  </si>
  <si>
    <t>422 5C0205</t>
  </si>
  <si>
    <t>Ventil poistný SVW 6-1/2"</t>
  </si>
  <si>
    <t>1818593409</t>
  </si>
  <si>
    <t>56</t>
  </si>
  <si>
    <t>422 8A0602</t>
  </si>
  <si>
    <t>Klapka spätná DN 15</t>
  </si>
  <si>
    <t>1239472582</t>
  </si>
  <si>
    <t>57</t>
  </si>
  <si>
    <t>436 1A0101</t>
  </si>
  <si>
    <t>Filter G 1/2" s preplachom</t>
  </si>
  <si>
    <t>-716384773</t>
  </si>
  <si>
    <t>58</t>
  </si>
  <si>
    <t>73420-9115</t>
  </si>
  <si>
    <t>Montáž armatúr s dvoma závitmi G 1</t>
  </si>
  <si>
    <t>-344272955</t>
  </si>
  <si>
    <t>59</t>
  </si>
  <si>
    <t>422 5C0143</t>
  </si>
  <si>
    <t>Ventil poistný SVH 30-1"</t>
  </si>
  <si>
    <t>-427999288</t>
  </si>
  <si>
    <t>60</t>
  </si>
  <si>
    <t>73420-9116</t>
  </si>
  <si>
    <t>Montáž armatúr s dvoma závitmi G 5/4</t>
  </si>
  <si>
    <t>-1172469310</t>
  </si>
  <si>
    <t>61</t>
  </si>
  <si>
    <t>422 8A0605</t>
  </si>
  <si>
    <t>Klapka spätná DN32</t>
  </si>
  <si>
    <t>-1998676680</t>
  </si>
  <si>
    <t>62</t>
  </si>
  <si>
    <t>73420-9117</t>
  </si>
  <si>
    <t>Montáž armatúr s dvoma závitmi G 6/4</t>
  </si>
  <si>
    <t>-1443674539</t>
  </si>
  <si>
    <t>63</t>
  </si>
  <si>
    <t>422 5C0145</t>
  </si>
  <si>
    <t>Ventil poistný SVH 30-1 1/2"</t>
  </si>
  <si>
    <t>-34944389</t>
  </si>
  <si>
    <t>422 5E0105</t>
  </si>
  <si>
    <t>Ventil regulačný  1 1/2 "</t>
  </si>
  <si>
    <t>-2040965493</t>
  </si>
  <si>
    <t>65</t>
  </si>
  <si>
    <t>422 8A0606</t>
  </si>
  <si>
    <t>Klapka spätná DN40</t>
  </si>
  <si>
    <t>1406486737</t>
  </si>
  <si>
    <t>66</t>
  </si>
  <si>
    <t>73420-9120</t>
  </si>
  <si>
    <t>Montáž armatúr s dvoma závitmi G 3</t>
  </si>
  <si>
    <t>-565479452</t>
  </si>
  <si>
    <t>67</t>
  </si>
  <si>
    <t>436 1C0158</t>
  </si>
  <si>
    <t>Filter 3"- 0,75 mm</t>
  </si>
  <si>
    <t>-2052548124</t>
  </si>
  <si>
    <t>68</t>
  </si>
  <si>
    <t>73420-9124</t>
  </si>
  <si>
    <t>Montáž armatúr s troma závitmi G 3/4</t>
  </si>
  <si>
    <t>-1491179508</t>
  </si>
  <si>
    <t>69</t>
  </si>
  <si>
    <t>405 S007920</t>
  </si>
  <si>
    <t>Trojcestný ventil so závitom  DN20 kvs=6,3</t>
  </si>
  <si>
    <t>841447144</t>
  </si>
  <si>
    <t>70</t>
  </si>
  <si>
    <t>73420-9126</t>
  </si>
  <si>
    <t>Montáž armatúr s troma závitmi G 5/4</t>
  </si>
  <si>
    <t>1452345605</t>
  </si>
  <si>
    <t>71</t>
  </si>
  <si>
    <t>405 S007940</t>
  </si>
  <si>
    <t>Trojcestný ventil so závitom PN16 DN32 kvs=16</t>
  </si>
  <si>
    <t>-743303906</t>
  </si>
  <si>
    <t>72</t>
  </si>
  <si>
    <t>73420-9127</t>
  </si>
  <si>
    <t>Montáž armatúr s troma závitmi G 6/4</t>
  </si>
  <si>
    <t>-1288694302</t>
  </si>
  <si>
    <t>73</t>
  </si>
  <si>
    <t>405 S007950</t>
  </si>
  <si>
    <t>Trojcestný ventil so závitom PN16 DN40 kvs=25</t>
  </si>
  <si>
    <t>-1060328620</t>
  </si>
  <si>
    <t>74</t>
  </si>
  <si>
    <t>73429-1123</t>
  </si>
  <si>
    <t>Kohút plniaci a vypúšťací G 1/2 PN 10 do 110°C závitový</t>
  </si>
  <si>
    <t>-734050104</t>
  </si>
  <si>
    <t>75</t>
  </si>
  <si>
    <t>73429-2713</t>
  </si>
  <si>
    <t>Kohút guľový priamy G 1/2 PN 42 do 185°C vnútorný závit</t>
  </si>
  <si>
    <t>1237836143</t>
  </si>
  <si>
    <t>76</t>
  </si>
  <si>
    <t>73429-2714</t>
  </si>
  <si>
    <t>Kohút guľový priamy G 3/4 PN 42 do 185°C vnútorný závit</t>
  </si>
  <si>
    <t>1534746152</t>
  </si>
  <si>
    <t>77</t>
  </si>
  <si>
    <t>73429-2716</t>
  </si>
  <si>
    <t>Kohút guľový priamy G 1 1/4 PN 42 do 185°C vnútorný závit</t>
  </si>
  <si>
    <t>1135470012</t>
  </si>
  <si>
    <t>78</t>
  </si>
  <si>
    <t>73429-2717</t>
  </si>
  <si>
    <t>Kohút guľový priamy G 1 1/2 PN 42 do 185°C vnútorný závit</t>
  </si>
  <si>
    <t>1009898820</t>
  </si>
  <si>
    <t>79</t>
  </si>
  <si>
    <t>73429-2719</t>
  </si>
  <si>
    <t>Kohút guľový priamy G 2 1/2 PN 42 do 185°C vnútorný závit</t>
  </si>
  <si>
    <t>592931158</t>
  </si>
  <si>
    <t>80</t>
  </si>
  <si>
    <t>73429-2720</t>
  </si>
  <si>
    <t>Kohút guľový priamy G 3 PN 42 do 185°C vnútorný závit</t>
  </si>
  <si>
    <t>1315492974</t>
  </si>
  <si>
    <t>81</t>
  </si>
  <si>
    <t>73441-1121</t>
  </si>
  <si>
    <t>Teplomery s ochranným púzdrom rohové typ 160 prev. B</t>
  </si>
  <si>
    <t>-56420757</t>
  </si>
  <si>
    <t>82</t>
  </si>
  <si>
    <t>73442-1130</t>
  </si>
  <si>
    <t>Tlakomery deformačné so spodným prípojom 03313 pr. 160</t>
  </si>
  <si>
    <t>1225923951</t>
  </si>
  <si>
    <t>83</t>
  </si>
  <si>
    <t>73442-4102</t>
  </si>
  <si>
    <t>Kondenzačná slučka na privarenie stočená PN 250 do 300°C</t>
  </si>
  <si>
    <t>-1070888177</t>
  </si>
  <si>
    <t>84</t>
  </si>
  <si>
    <t>73442-4912</t>
  </si>
  <si>
    <t>Príslušenstvo tlakomerov, kohúty čapové K70-181-716 M 20x1,5</t>
  </si>
  <si>
    <t>-78203341</t>
  </si>
  <si>
    <t>85</t>
  </si>
  <si>
    <t>73449-4121</t>
  </si>
  <si>
    <t>Ost. meracie armat. návarky metr. závit. M 20x1,5 dl. 220mm</t>
  </si>
  <si>
    <t>-1373122364</t>
  </si>
  <si>
    <t>86</t>
  </si>
  <si>
    <t>73449-4213</t>
  </si>
  <si>
    <t>Ostatné meracie armatúry, návarky s rúrk. závitom G 1/2</t>
  </si>
  <si>
    <t>799794779</t>
  </si>
  <si>
    <t>87</t>
  </si>
  <si>
    <t>78342-4140</t>
  </si>
  <si>
    <t>Nátery synt. kov. potrubia do DN 50mm dvojnás. a základ.</t>
  </si>
  <si>
    <t>-1082187456</t>
  </si>
  <si>
    <t>88</t>
  </si>
  <si>
    <t>78342-5150</t>
  </si>
  <si>
    <t>Nátery synt. kov. potrubia do DN 100mm dvojnás. a základ.</t>
  </si>
  <si>
    <t>120663279</t>
  </si>
  <si>
    <t>04 - vykurovacie telesá</t>
  </si>
  <si>
    <t>D2 - PRÁCE A DODÁVKY M</t>
  </si>
  <si>
    <t xml:space="preserve">    M48 - Periodické prevádzkové revízie</t>
  </si>
  <si>
    <t>D1 - PRÁCE A DODÁVKY PSV</t>
  </si>
  <si>
    <t xml:space="preserve">    734 - Armatúry</t>
  </si>
  <si>
    <t xml:space="preserve">    735 - Vykurovacie telesá</t>
  </si>
  <si>
    <t>D2</t>
  </si>
  <si>
    <t>PRÁCE A DODÁVKY M</t>
  </si>
  <si>
    <t>M48</t>
  </si>
  <si>
    <t>Periodické prevádzkové revízie</t>
  </si>
  <si>
    <t>370013375</t>
  </si>
  <si>
    <t>1228756329</t>
  </si>
  <si>
    <t>PRÁCE A DODÁVKY PSV</t>
  </si>
  <si>
    <t>734</t>
  </si>
  <si>
    <t>Armatúry</t>
  </si>
  <si>
    <t>73420-0821</t>
  </si>
  <si>
    <t>Demontáž armatúr s dvoma závitmi do G 1/2</t>
  </si>
  <si>
    <t>-1881321255</t>
  </si>
  <si>
    <t>73420-9112</t>
  </si>
  <si>
    <t>Montáž armatúr s dvoma závitmi G 3/8</t>
  </si>
  <si>
    <t>-1772163179</t>
  </si>
  <si>
    <t>551 2D0446</t>
  </si>
  <si>
    <t>Hlavica - termostat  pre verejné priestory</t>
  </si>
  <si>
    <t>1075392719</t>
  </si>
  <si>
    <t>551 2D1751</t>
  </si>
  <si>
    <t>Ventil termostatický, priamy 3/8"</t>
  </si>
  <si>
    <t>1531008129</t>
  </si>
  <si>
    <t>551 2D2101</t>
  </si>
  <si>
    <t>Ventil spiatočkový priamy 3/8"</t>
  </si>
  <si>
    <t>771430675</t>
  </si>
  <si>
    <t>2039591084</t>
  </si>
  <si>
    <t>551 2D1752</t>
  </si>
  <si>
    <t>Ventil termostatický, priamy 1/2"</t>
  </si>
  <si>
    <t>-317916548</t>
  </si>
  <si>
    <t>551 2D2102</t>
  </si>
  <si>
    <t>Ventil spiatočkový  priamy 1/2"</t>
  </si>
  <si>
    <t>437731852</t>
  </si>
  <si>
    <t>735</t>
  </si>
  <si>
    <t>Vykurovacie telesá</t>
  </si>
  <si>
    <t>73500-0912</t>
  </si>
  <si>
    <t>Vyregulovanie ventilov a kohútov s termost. ovlád. pri oprav</t>
  </si>
  <si>
    <t>-1395736283</t>
  </si>
  <si>
    <t>73512-1810</t>
  </si>
  <si>
    <t>Demontáž vykurovacích telies oceľových článkových</t>
  </si>
  <si>
    <t>1625049929</t>
  </si>
  <si>
    <t>73515-3300</t>
  </si>
  <si>
    <t>-498243218</t>
  </si>
  <si>
    <t>73515-8110</t>
  </si>
  <si>
    <t>Vykur. telesá panel. 1 radové, tlak. skúšky telies vodou</t>
  </si>
  <si>
    <t>2128196501</t>
  </si>
  <si>
    <t>73515-8120</t>
  </si>
  <si>
    <t>Vykur. telesá panel. 2 radové, tlak. skúšky telies vodou</t>
  </si>
  <si>
    <t>-1595359082</t>
  </si>
  <si>
    <t>73515-9619</t>
  </si>
  <si>
    <t>-1263689508</t>
  </si>
  <si>
    <t>484 9D00492</t>
  </si>
  <si>
    <t>657793458</t>
  </si>
  <si>
    <t>73515-9621</t>
  </si>
  <si>
    <t>-1232002652</t>
  </si>
  <si>
    <t>484 9D00496</t>
  </si>
  <si>
    <t>1025699202</t>
  </si>
  <si>
    <t>73515-9645</t>
  </si>
  <si>
    <t>806850269</t>
  </si>
  <si>
    <t>484 9D01126</t>
  </si>
  <si>
    <t>-619061873</t>
  </si>
  <si>
    <t>484 9D01128</t>
  </si>
  <si>
    <t>-611062070</t>
  </si>
  <si>
    <t>484 9D01129</t>
  </si>
  <si>
    <t>1921180658</t>
  </si>
  <si>
    <t>484 9D01131</t>
  </si>
  <si>
    <t>1748795246</t>
  </si>
  <si>
    <t>484 9D01133</t>
  </si>
  <si>
    <t>-210554590</t>
  </si>
  <si>
    <r>
      <t xml:space="preserve">Opravný poter CEMIX, oprava dutín a výtlkov v poteroch, Polymércementový poter 40 MPa, ozn. 070, hr. 5 mm - </t>
    </r>
    <r>
      <rPr>
        <sz val="9"/>
        <color theme="6" tint="-0.499984740745262"/>
        <rFont val="Arial CE"/>
        <charset val="238"/>
      </rPr>
      <t>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  </r>
  </si>
  <si>
    <r>
      <t xml:space="preserve">Kľučka dverová 2x, 2x rozeta BB, FAB, nehrdzavejúca oceľ, povrch nerez brúsený, SAPELI - </t>
    </r>
    <r>
      <rPr>
        <i/>
        <sz val="9"/>
        <color theme="2" tint="-0.499984740745262"/>
        <rFont val="Arial CE"/>
        <charset val="238"/>
      </rPr>
      <t>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  </r>
  </si>
  <si>
    <r>
      <t xml:space="preserve">Dvere vnútorné jednokrídlové, šírka 600-1000 mm, výplň papierová voština, povrch fólia M10, plné, SAPELI - </t>
    </r>
    <r>
      <rPr>
        <i/>
        <sz val="9"/>
        <color theme="2" tint="-0.499984740745262"/>
        <rFont val="Arial CE"/>
        <charset val="238"/>
      </rPr>
      <t>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  </r>
  </si>
  <si>
    <r>
      <t xml:space="preserve">Maľby z maliarskych zmesí Primalex, Farmal, ručne nanášané dvojnásobné základné na podklad jemnozrnný výšky do 3, 80 m - </t>
    </r>
    <r>
      <rPr>
        <sz val="9"/>
        <color theme="2" tint="-0.499984740745262"/>
        <rFont val="Arial CE"/>
        <charset val="238"/>
      </rPr>
      <t>Alebo ekvivalent - Ak sa v opisnom formulári uvádzajú údaje alebo odkazy na konkrétneho</t>
    </r>
    <r>
      <rPr>
        <sz val="9"/>
        <rFont val="Arial CE"/>
      </rPr>
      <t xml:space="preserve"> </t>
    </r>
    <r>
      <rPr>
        <sz val="9"/>
        <color theme="2" tint="-0.499984740745262"/>
        <rFont val="Arial CE"/>
        <charset val="238"/>
      </rPr>
      <t>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  </r>
  </si>
  <si>
    <r>
      <t xml:space="preserve">Nádoby expanzné tlakové s membránou Expanzomat 100l </t>
    </r>
    <r>
      <rPr>
        <sz val="9"/>
        <color theme="2" tint="-0.499984740745262"/>
        <rFont val="Arial CE"/>
        <charset val="238"/>
      </rPr>
      <t>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  </r>
  </si>
  <si>
    <t>Montáž vyhr. telies oc.doskové jednoduché bez odvzd. KORAD-11K Hdo600/Ldo2000mm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</si>
  <si>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Radiátor panelový oceľový KORAD 11K 600x500 - 1146052013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</si>
  <si>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Montáž vyhr. telies oc.doskové jednoduché bez odvzd. KORAD-11K Hdo900/Ldo2000mm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</si>
  <si>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Radiátor panelový oceľový KORAD 11K 600x900 - 1146092013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</si>
  <si>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Montáž vyhr. telies oc.doskové dvojité bez odvzd. KORAD-22K Hdo600/Ldo2000mm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</si>
  <si>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Radiátor panelový oceľový KORAD 22K 600x500 - 2246052013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</si>
  <si>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Radiátor panelový oceľový KORAD 22K 600x700 - 2246072013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</si>
  <si>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Radiátor panelový oceľový KORAD 22K 600x800 - 2246082013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</si>
  <si>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Radiátor panelový oceľový KORAD 22K 600x1000 - 2246102013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</si>
  <si>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Radiátor panelový oceľový KORAD 22K 600x1200 - 2246122013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</si>
  <si>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Kábel CYKY-J 5x6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</si>
  <si>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Kábel CYKY-J 3x1,5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</si>
  <si>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Kábel CYKY-J 3x2,5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</si>
  <si>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Skruže izolačné z minerálnej  vlny PS Eco AluR hr.30 mm priemer 35 mm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</si>
  <si>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Montáž rúrok z PE hr. 30 mm, vnút. priemer 42-70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</si>
  <si>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Skruže izolačné z minerálnej  vlny PS Eco AluR hr.40mm priemer 42 mm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</si>
  <si>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Skruže izolačné z minerálnej  vlny PS Eco AluR hr.50mm priemer 54 mm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</si>
  <si>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Skruže izolačné z minerálnej  vlny PS Eco AluR hr.70mm priemer 76 mm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</si>
  <si>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Skruže izolačné z minerálnej  vlny PS Eco AluR hr.80mm priemer 89 mm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</si>
  <si>
    <t>Prípl. za odvzdušňovací ventil telies VSŽ Alebo ekvivalent - Ak sa v opisnom formulári uvádzajú údaje alebo odkazy na konkrétneho výrobcu, výrobný postup, značku, obchodný názov, patent alebo typ, umožňuje sa dodávateľom predloženie ponuky s ekvivalentným riešením s porovnateľnými, respektíve lepšími parametrami. Uchádzač, ktorý predkladá ponuku je povinný pred podpisom zmluvy preukázať ekvivalentnosť ním ponúkaného tovaru na základe relevantných dokladov. O splnení podmienky ekvivalentnosti rozhoduje verejný obstarávateľ.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</si>
</sst>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  <font>
      <sz val="9"/>
      <color theme="6" tint="-0.499984740745262"/>
      <name val="Arial CE"/>
      <charset val="238"/>
    </font>
    <font>
      <i/>
      <sz val="9"/>
      <color theme="2" tint="-0.499984740745262"/>
      <name val="Arial CE"/>
      <charset val="238"/>
    </font>
    <font>
      <sz val="9"/>
      <color theme="2" tint="-0.49998474074526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workbookViewId="0"/>
  </sheetViews>
  <sheetFormatPr baseColWidth="10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194" t="s">
        <v>5</v>
      </c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5" t="s">
        <v>12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R5" s="17"/>
      <c r="BE5" s="212" t="s">
        <v>13</v>
      </c>
      <c r="BS5" s="14" t="s">
        <v>6</v>
      </c>
    </row>
    <row r="6" spans="1:74" s="1" customFormat="1" ht="37" customHeight="1">
      <c r="B6" s="17"/>
      <c r="D6" s="23" t="s">
        <v>14</v>
      </c>
      <c r="K6" s="206" t="s">
        <v>15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R6" s="17"/>
      <c r="BE6" s="213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13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13"/>
      <c r="BS8" s="14" t="s">
        <v>6</v>
      </c>
    </row>
    <row r="9" spans="1:74" s="1" customFormat="1" ht="14.5" customHeight="1">
      <c r="B9" s="17"/>
      <c r="AR9" s="17"/>
      <c r="BE9" s="213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13"/>
      <c r="BS10" s="14" t="s">
        <v>6</v>
      </c>
    </row>
    <row r="11" spans="1:74" s="1" customFormat="1" ht="18.5" customHeight="1">
      <c r="B11" s="17"/>
      <c r="E11" s="22" t="s">
        <v>24</v>
      </c>
      <c r="AK11" s="24" t="s">
        <v>25</v>
      </c>
      <c r="AN11" s="22" t="s">
        <v>1</v>
      </c>
      <c r="AR11" s="17"/>
      <c r="BE11" s="213"/>
      <c r="BS11" s="14" t="s">
        <v>6</v>
      </c>
    </row>
    <row r="12" spans="1:74" s="1" customFormat="1" ht="7" customHeight="1">
      <c r="B12" s="17"/>
      <c r="AR12" s="17"/>
      <c r="BE12" s="213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213"/>
      <c r="BS13" s="14" t="s">
        <v>6</v>
      </c>
    </row>
    <row r="14" spans="1:74" ht="13">
      <c r="B14" s="17"/>
      <c r="E14" s="207" t="s">
        <v>27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4" t="s">
        <v>25</v>
      </c>
      <c r="AN14" s="26" t="s">
        <v>27</v>
      </c>
      <c r="AR14" s="17"/>
      <c r="BE14" s="213"/>
      <c r="BS14" s="14" t="s">
        <v>6</v>
      </c>
    </row>
    <row r="15" spans="1:74" s="1" customFormat="1" ht="7" customHeight="1">
      <c r="B15" s="17"/>
      <c r="AR15" s="17"/>
      <c r="BE15" s="213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213"/>
      <c r="BS16" s="14" t="s">
        <v>3</v>
      </c>
    </row>
    <row r="17" spans="1:71" s="1" customFormat="1" ht="18.5" customHeight="1">
      <c r="B17" s="17"/>
      <c r="E17" s="22" t="s">
        <v>29</v>
      </c>
      <c r="AK17" s="24" t="s">
        <v>25</v>
      </c>
      <c r="AN17" s="22" t="s">
        <v>1</v>
      </c>
      <c r="AR17" s="17"/>
      <c r="BE17" s="213"/>
      <c r="BS17" s="14" t="s">
        <v>30</v>
      </c>
    </row>
    <row r="18" spans="1:71" s="1" customFormat="1" ht="7" customHeight="1">
      <c r="B18" s="17"/>
      <c r="AR18" s="17"/>
      <c r="BE18" s="213"/>
      <c r="BS18" s="14" t="s">
        <v>31</v>
      </c>
    </row>
    <row r="19" spans="1:71" s="1" customFormat="1" ht="12" customHeight="1">
      <c r="B19" s="17"/>
      <c r="D19" s="24" t="s">
        <v>32</v>
      </c>
      <c r="AK19" s="24" t="s">
        <v>23</v>
      </c>
      <c r="AN19" s="22" t="s">
        <v>1</v>
      </c>
      <c r="AR19" s="17"/>
      <c r="BE19" s="213"/>
      <c r="BS19" s="14" t="s">
        <v>31</v>
      </c>
    </row>
    <row r="20" spans="1:71" s="1" customFormat="1" ht="18.5" customHeight="1">
      <c r="B20" s="17"/>
      <c r="E20" s="22" t="s">
        <v>33</v>
      </c>
      <c r="AK20" s="24" t="s">
        <v>25</v>
      </c>
      <c r="AN20" s="22" t="s">
        <v>1</v>
      </c>
      <c r="AR20" s="17"/>
      <c r="BE20" s="213"/>
      <c r="BS20" s="14" t="s">
        <v>30</v>
      </c>
    </row>
    <row r="21" spans="1:71" s="1" customFormat="1" ht="7" customHeight="1">
      <c r="B21" s="17"/>
      <c r="AR21" s="17"/>
      <c r="BE21" s="213"/>
    </row>
    <row r="22" spans="1:71" s="1" customFormat="1" ht="12" customHeight="1">
      <c r="B22" s="17"/>
      <c r="D22" s="24" t="s">
        <v>34</v>
      </c>
      <c r="AR22" s="17"/>
      <c r="BE22" s="213"/>
    </row>
    <row r="23" spans="1:71" s="1" customFormat="1" ht="16.5" customHeight="1">
      <c r="B23" s="17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17"/>
      <c r="BE23" s="213"/>
    </row>
    <row r="24" spans="1:71" s="1" customFormat="1" ht="7" customHeight="1">
      <c r="B24" s="17"/>
      <c r="AR24" s="17"/>
      <c r="BE24" s="213"/>
    </row>
    <row r="25" spans="1:71" s="1" customFormat="1" ht="7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13"/>
    </row>
    <row r="26" spans="1:71" s="2" customFormat="1" ht="26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2">
        <f>ROUND(AG94,2)</f>
        <v>0</v>
      </c>
      <c r="AL26" s="193"/>
      <c r="AM26" s="193"/>
      <c r="AN26" s="193"/>
      <c r="AO26" s="193"/>
      <c r="AP26" s="29"/>
      <c r="AQ26" s="29"/>
      <c r="AR26" s="30"/>
      <c r="BE26" s="213"/>
    </row>
    <row r="27" spans="1:71" s="2" customFormat="1" ht="7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13"/>
    </row>
    <row r="28" spans="1:71" s="2" customFormat="1" ht="13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0" t="s">
        <v>36</v>
      </c>
      <c r="M28" s="210"/>
      <c r="N28" s="210"/>
      <c r="O28" s="210"/>
      <c r="P28" s="210"/>
      <c r="Q28" s="29"/>
      <c r="R28" s="29"/>
      <c r="S28" s="29"/>
      <c r="T28" s="29"/>
      <c r="U28" s="29"/>
      <c r="V28" s="29"/>
      <c r="W28" s="210" t="s">
        <v>37</v>
      </c>
      <c r="X28" s="210"/>
      <c r="Y28" s="210"/>
      <c r="Z28" s="210"/>
      <c r="AA28" s="210"/>
      <c r="AB28" s="210"/>
      <c r="AC28" s="210"/>
      <c r="AD28" s="210"/>
      <c r="AE28" s="210"/>
      <c r="AF28" s="29"/>
      <c r="AG28" s="29"/>
      <c r="AH28" s="29"/>
      <c r="AI28" s="29"/>
      <c r="AJ28" s="29"/>
      <c r="AK28" s="210" t="s">
        <v>38</v>
      </c>
      <c r="AL28" s="210"/>
      <c r="AM28" s="210"/>
      <c r="AN28" s="210"/>
      <c r="AO28" s="210"/>
      <c r="AP28" s="29"/>
      <c r="AQ28" s="29"/>
      <c r="AR28" s="30"/>
      <c r="BE28" s="213"/>
    </row>
    <row r="29" spans="1:71" s="3" customFormat="1" ht="14.5" customHeight="1">
      <c r="B29" s="34"/>
      <c r="D29" s="24" t="s">
        <v>39</v>
      </c>
      <c r="F29" s="24" t="s">
        <v>40</v>
      </c>
      <c r="L29" s="211">
        <v>0.2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4"/>
      <c r="BE29" s="214"/>
    </row>
    <row r="30" spans="1:71" s="3" customFormat="1" ht="14.5" customHeight="1">
      <c r="B30" s="34"/>
      <c r="F30" s="24" t="s">
        <v>41</v>
      </c>
      <c r="L30" s="211">
        <v>0.2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4"/>
      <c r="BE30" s="214"/>
    </row>
    <row r="31" spans="1:71" s="3" customFormat="1" ht="14.5" hidden="1" customHeight="1">
      <c r="B31" s="34"/>
      <c r="F31" s="24" t="s">
        <v>42</v>
      </c>
      <c r="L31" s="211">
        <v>0.2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4"/>
      <c r="BE31" s="214"/>
    </row>
    <row r="32" spans="1:71" s="3" customFormat="1" ht="14.5" hidden="1" customHeight="1">
      <c r="B32" s="34"/>
      <c r="F32" s="24" t="s">
        <v>43</v>
      </c>
      <c r="L32" s="211">
        <v>0.2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4"/>
      <c r="BE32" s="214"/>
    </row>
    <row r="33" spans="1:57" s="3" customFormat="1" ht="14.5" hidden="1" customHeight="1">
      <c r="B33" s="34"/>
      <c r="F33" s="24" t="s">
        <v>44</v>
      </c>
      <c r="L33" s="211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4"/>
      <c r="BE33" s="214"/>
    </row>
    <row r="34" spans="1:57" s="2" customFormat="1" ht="7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13"/>
    </row>
    <row r="35" spans="1:57" s="2" customFormat="1" ht="26" customHeight="1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21" t="s">
        <v>47</v>
      </c>
      <c r="Y35" s="222"/>
      <c r="Z35" s="222"/>
      <c r="AA35" s="222"/>
      <c r="AB35" s="222"/>
      <c r="AC35" s="37"/>
      <c r="AD35" s="37"/>
      <c r="AE35" s="37"/>
      <c r="AF35" s="37"/>
      <c r="AG35" s="37"/>
      <c r="AH35" s="37"/>
      <c r="AI35" s="37"/>
      <c r="AJ35" s="37"/>
      <c r="AK35" s="223">
        <f>SUM(AK26:AK33)</f>
        <v>0</v>
      </c>
      <c r="AL35" s="222"/>
      <c r="AM35" s="222"/>
      <c r="AN35" s="222"/>
      <c r="AO35" s="224"/>
      <c r="AP35" s="35"/>
      <c r="AQ35" s="35"/>
      <c r="AR35" s="30"/>
      <c r="BE35" s="29"/>
    </row>
    <row r="36" spans="1:57" s="2" customFormat="1" ht="7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5" customHeight="1">
      <c r="B38" s="17"/>
      <c r="AR38" s="17"/>
    </row>
    <row r="39" spans="1:57" s="1" customFormat="1" ht="14.5" customHeight="1">
      <c r="B39" s="17"/>
      <c r="AR39" s="17"/>
    </row>
    <row r="40" spans="1:57" s="1" customFormat="1" ht="14.5" customHeight="1">
      <c r="B40" s="17"/>
      <c r="AR40" s="17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7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7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5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11</v>
      </c>
      <c r="L84" s="4" t="str">
        <f>K5</f>
        <v>2019-0311</v>
      </c>
      <c r="AR84" s="48"/>
    </row>
    <row r="85" spans="1:91" s="5" customFormat="1" ht="37" customHeight="1">
      <c r="B85" s="49"/>
      <c r="C85" s="50" t="s">
        <v>14</v>
      </c>
      <c r="L85" s="202" t="str">
        <f>K6</f>
        <v>Rekonštrukcia kotolne viacúčelovej budovy PAPRADNO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9"/>
    </row>
    <row r="86" spans="1:91" s="2" customFormat="1" ht="7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obec Papradno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204" t="str">
        <f>IF(AN8= "","",AN8)</f>
        <v>11. 3. 2019</v>
      </c>
      <c r="AN87" s="204"/>
      <c r="AO87" s="29"/>
      <c r="AP87" s="29"/>
      <c r="AQ87" s="29"/>
      <c r="AR87" s="30"/>
      <c r="BE87" s="29"/>
    </row>
    <row r="88" spans="1:91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Obec Papradno, Papradno č. 315, 018 13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200" t="str">
        <f>IF(E17="","",E17)</f>
        <v>Ing. arch Joyf Sobčák</v>
      </c>
      <c r="AN89" s="201"/>
      <c r="AO89" s="201"/>
      <c r="AP89" s="201"/>
      <c r="AQ89" s="29"/>
      <c r="AR89" s="30"/>
      <c r="AS89" s="196" t="s">
        <v>55</v>
      </c>
      <c r="AT89" s="197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5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200" t="str">
        <f>IF(E20="","",E20)</f>
        <v>SOARCH s.r.o.</v>
      </c>
      <c r="AN90" s="201"/>
      <c r="AO90" s="201"/>
      <c r="AP90" s="201"/>
      <c r="AQ90" s="29"/>
      <c r="AR90" s="30"/>
      <c r="AS90" s="198"/>
      <c r="AT90" s="199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7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8"/>
      <c r="AT91" s="199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27" t="s">
        <v>56</v>
      </c>
      <c r="D92" s="218"/>
      <c r="E92" s="218"/>
      <c r="F92" s="218"/>
      <c r="G92" s="218"/>
      <c r="H92" s="57"/>
      <c r="I92" s="217" t="s">
        <v>57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0" t="s">
        <v>58</v>
      </c>
      <c r="AH92" s="218"/>
      <c r="AI92" s="218"/>
      <c r="AJ92" s="218"/>
      <c r="AK92" s="218"/>
      <c r="AL92" s="218"/>
      <c r="AM92" s="218"/>
      <c r="AN92" s="217" t="s">
        <v>59</v>
      </c>
      <c r="AO92" s="218"/>
      <c r="AP92" s="219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1" s="2" customFormat="1" ht="10.7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5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5">
        <f>ROUND(SUM(AG95:AG98),2)</f>
        <v>0</v>
      </c>
      <c r="AH94" s="225"/>
      <c r="AI94" s="225"/>
      <c r="AJ94" s="225"/>
      <c r="AK94" s="225"/>
      <c r="AL94" s="225"/>
      <c r="AM94" s="225"/>
      <c r="AN94" s="226">
        <f>SUM(AG94,AT94)</f>
        <v>0</v>
      </c>
      <c r="AO94" s="226"/>
      <c r="AP94" s="226"/>
      <c r="AQ94" s="69" t="s">
        <v>1</v>
      </c>
      <c r="AR94" s="65"/>
      <c r="AS94" s="70">
        <f>ROUND(SUM(AS95:AS98),2)</f>
        <v>0</v>
      </c>
      <c r="AT94" s="71">
        <f>ROUND(SUM(AV94:AW94),2)</f>
        <v>0</v>
      </c>
      <c r="AU94" s="72">
        <f>ROUND(SUM(AU95:AU98),5)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ROUND(SUM(AZ95:AZ98),2)</f>
        <v>0</v>
      </c>
      <c r="BA94" s="71">
        <f>ROUND(SUM(BA95:BA98),2)</f>
        <v>0</v>
      </c>
      <c r="BB94" s="71">
        <f>ROUND(SUM(BB95:BB98),2)</f>
        <v>0</v>
      </c>
      <c r="BC94" s="71">
        <f>ROUND(SUM(BC95:BC98),2)</f>
        <v>0</v>
      </c>
      <c r="BD94" s="73">
        <f>ROUND(SUM(BD95:BD98),2)</f>
        <v>0</v>
      </c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4</v>
      </c>
      <c r="BX94" s="74" t="s">
        <v>78</v>
      </c>
      <c r="CL94" s="74" t="s">
        <v>1</v>
      </c>
    </row>
    <row r="95" spans="1:91" s="7" customFormat="1" ht="16.5" customHeight="1">
      <c r="A95" s="76" t="s">
        <v>79</v>
      </c>
      <c r="B95" s="77"/>
      <c r="C95" s="78"/>
      <c r="D95" s="228" t="s">
        <v>80</v>
      </c>
      <c r="E95" s="228"/>
      <c r="F95" s="228"/>
      <c r="G95" s="228"/>
      <c r="H95" s="228"/>
      <c r="I95" s="79"/>
      <c r="J95" s="228" t="s">
        <v>81</v>
      </c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28"/>
      <c r="Y95" s="228"/>
      <c r="Z95" s="228"/>
      <c r="AA95" s="228"/>
      <c r="AB95" s="228"/>
      <c r="AC95" s="228"/>
      <c r="AD95" s="228"/>
      <c r="AE95" s="228"/>
      <c r="AF95" s="228"/>
      <c r="AG95" s="215">
        <f>'01 - stavebné konštrukcie'!J30</f>
        <v>0</v>
      </c>
      <c r="AH95" s="216"/>
      <c r="AI95" s="216"/>
      <c r="AJ95" s="216"/>
      <c r="AK95" s="216"/>
      <c r="AL95" s="216"/>
      <c r="AM95" s="216"/>
      <c r="AN95" s="215">
        <f>SUM(AG95,AT95)</f>
        <v>0</v>
      </c>
      <c r="AO95" s="216"/>
      <c r="AP95" s="216"/>
      <c r="AQ95" s="80" t="s">
        <v>82</v>
      </c>
      <c r="AR95" s="77"/>
      <c r="AS95" s="81">
        <v>0</v>
      </c>
      <c r="AT95" s="82">
        <f>ROUND(SUM(AV95:AW95),2)</f>
        <v>0</v>
      </c>
      <c r="AU95" s="83">
        <f>'01 - stavebné konštrukcie'!P126</f>
        <v>0</v>
      </c>
      <c r="AV95" s="82">
        <f>'01 - stavebné konštrukcie'!J33</f>
        <v>0</v>
      </c>
      <c r="AW95" s="82">
        <f>'01 - stavebné konštrukcie'!J34</f>
        <v>0</v>
      </c>
      <c r="AX95" s="82">
        <f>'01 - stavebné konštrukcie'!J35</f>
        <v>0</v>
      </c>
      <c r="AY95" s="82">
        <f>'01 - stavebné konštrukcie'!J36</f>
        <v>0</v>
      </c>
      <c r="AZ95" s="82">
        <f>'01 - stavebné konštrukcie'!F33</f>
        <v>0</v>
      </c>
      <c r="BA95" s="82">
        <f>'01 - stavebné konštrukcie'!F34</f>
        <v>0</v>
      </c>
      <c r="BB95" s="82">
        <f>'01 - stavebné konštrukcie'!F35</f>
        <v>0</v>
      </c>
      <c r="BC95" s="82">
        <f>'01 - stavebné konštrukcie'!F36</f>
        <v>0</v>
      </c>
      <c r="BD95" s="84">
        <f>'01 - stavebné konštrukcie'!F37</f>
        <v>0</v>
      </c>
      <c r="BT95" s="85" t="s">
        <v>83</v>
      </c>
      <c r="BV95" s="85" t="s">
        <v>77</v>
      </c>
      <c r="BW95" s="85" t="s">
        <v>84</v>
      </c>
      <c r="BX95" s="85" t="s">
        <v>4</v>
      </c>
      <c r="CL95" s="85" t="s">
        <v>1</v>
      </c>
      <c r="CM95" s="85" t="s">
        <v>75</v>
      </c>
    </row>
    <row r="96" spans="1:91" s="7" customFormat="1" ht="16.5" customHeight="1">
      <c r="A96" s="76" t="s">
        <v>79</v>
      </c>
      <c r="B96" s="77"/>
      <c r="C96" s="78"/>
      <c r="D96" s="228" t="s">
        <v>85</v>
      </c>
      <c r="E96" s="228"/>
      <c r="F96" s="228"/>
      <c r="G96" s="228"/>
      <c r="H96" s="228"/>
      <c r="I96" s="79"/>
      <c r="J96" s="228" t="s">
        <v>86</v>
      </c>
      <c r="K96" s="228"/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28"/>
      <c r="Z96" s="228"/>
      <c r="AA96" s="228"/>
      <c r="AB96" s="228"/>
      <c r="AC96" s="228"/>
      <c r="AD96" s="228"/>
      <c r="AE96" s="228"/>
      <c r="AF96" s="228"/>
      <c r="AG96" s="215">
        <f>'02 - elektroinštalácia'!J30</f>
        <v>0</v>
      </c>
      <c r="AH96" s="216"/>
      <c r="AI96" s="216"/>
      <c r="AJ96" s="216"/>
      <c r="AK96" s="216"/>
      <c r="AL96" s="216"/>
      <c r="AM96" s="216"/>
      <c r="AN96" s="215">
        <f>SUM(AG96,AT96)</f>
        <v>0</v>
      </c>
      <c r="AO96" s="216"/>
      <c r="AP96" s="216"/>
      <c r="AQ96" s="80" t="s">
        <v>82</v>
      </c>
      <c r="AR96" s="77"/>
      <c r="AS96" s="81">
        <v>0</v>
      </c>
      <c r="AT96" s="82">
        <f>ROUND(SUM(AV96:AW96),2)</f>
        <v>0</v>
      </c>
      <c r="AU96" s="83">
        <f>'02 - elektroinštalácia'!P119</f>
        <v>0</v>
      </c>
      <c r="AV96" s="82">
        <f>'02 - elektroinštalácia'!J33</f>
        <v>0</v>
      </c>
      <c r="AW96" s="82">
        <f>'02 - elektroinštalácia'!J34</f>
        <v>0</v>
      </c>
      <c r="AX96" s="82">
        <f>'02 - elektroinštalácia'!J35</f>
        <v>0</v>
      </c>
      <c r="AY96" s="82">
        <f>'02 - elektroinštalácia'!J36</f>
        <v>0</v>
      </c>
      <c r="AZ96" s="82">
        <f>'02 - elektroinštalácia'!F33</f>
        <v>0</v>
      </c>
      <c r="BA96" s="82">
        <f>'02 - elektroinštalácia'!F34</f>
        <v>0</v>
      </c>
      <c r="BB96" s="82">
        <f>'02 - elektroinštalácia'!F35</f>
        <v>0</v>
      </c>
      <c r="BC96" s="82">
        <f>'02 - elektroinštalácia'!F36</f>
        <v>0</v>
      </c>
      <c r="BD96" s="84">
        <f>'02 - elektroinštalácia'!F37</f>
        <v>0</v>
      </c>
      <c r="BT96" s="85" t="s">
        <v>83</v>
      </c>
      <c r="BV96" s="85" t="s">
        <v>77</v>
      </c>
      <c r="BW96" s="85" t="s">
        <v>87</v>
      </c>
      <c r="BX96" s="85" t="s">
        <v>4</v>
      </c>
      <c r="CL96" s="85" t="s">
        <v>1</v>
      </c>
      <c r="CM96" s="85" t="s">
        <v>75</v>
      </c>
    </row>
    <row r="97" spans="1:91" s="7" customFormat="1" ht="16.5" customHeight="1">
      <c r="A97" s="76" t="s">
        <v>79</v>
      </c>
      <c r="B97" s="77"/>
      <c r="C97" s="78"/>
      <c r="D97" s="228" t="s">
        <v>88</v>
      </c>
      <c r="E97" s="228"/>
      <c r="F97" s="228"/>
      <c r="G97" s="228"/>
      <c r="H97" s="228"/>
      <c r="I97" s="79"/>
      <c r="J97" s="228" t="s">
        <v>89</v>
      </c>
      <c r="K97" s="228"/>
      <c r="L97" s="228"/>
      <c r="M97" s="228"/>
      <c r="N97" s="228"/>
      <c r="O97" s="228"/>
      <c r="P97" s="228"/>
      <c r="Q97" s="228"/>
      <c r="R97" s="228"/>
      <c r="S97" s="228"/>
      <c r="T97" s="228"/>
      <c r="U97" s="228"/>
      <c r="V97" s="228"/>
      <c r="W97" s="228"/>
      <c r="X97" s="228"/>
      <c r="Y97" s="228"/>
      <c r="Z97" s="228"/>
      <c r="AA97" s="228"/>
      <c r="AB97" s="228"/>
      <c r="AC97" s="228"/>
      <c r="AD97" s="228"/>
      <c r="AE97" s="228"/>
      <c r="AF97" s="228"/>
      <c r="AG97" s="215">
        <f>'03 - kotolňa'!J30</f>
        <v>0</v>
      </c>
      <c r="AH97" s="216"/>
      <c r="AI97" s="216"/>
      <c r="AJ97" s="216"/>
      <c r="AK97" s="216"/>
      <c r="AL97" s="216"/>
      <c r="AM97" s="216"/>
      <c r="AN97" s="215">
        <f>SUM(AG97,AT97)</f>
        <v>0</v>
      </c>
      <c r="AO97" s="216"/>
      <c r="AP97" s="216"/>
      <c r="AQ97" s="80" t="s">
        <v>82</v>
      </c>
      <c r="AR97" s="77"/>
      <c r="AS97" s="81">
        <v>0</v>
      </c>
      <c r="AT97" s="82">
        <f>ROUND(SUM(AV97:AW97),2)</f>
        <v>0</v>
      </c>
      <c r="AU97" s="83">
        <f>'03 - kotolňa'!P116</f>
        <v>0</v>
      </c>
      <c r="AV97" s="82">
        <f>'03 - kotolňa'!J33</f>
        <v>0</v>
      </c>
      <c r="AW97" s="82">
        <f>'03 - kotolňa'!J34</f>
        <v>0</v>
      </c>
      <c r="AX97" s="82">
        <f>'03 - kotolňa'!J35</f>
        <v>0</v>
      </c>
      <c r="AY97" s="82">
        <f>'03 - kotolňa'!J36</f>
        <v>0</v>
      </c>
      <c r="AZ97" s="82">
        <f>'03 - kotolňa'!F33</f>
        <v>0</v>
      </c>
      <c r="BA97" s="82">
        <f>'03 - kotolňa'!F34</f>
        <v>0</v>
      </c>
      <c r="BB97" s="82">
        <f>'03 - kotolňa'!F35</f>
        <v>0</v>
      </c>
      <c r="BC97" s="82">
        <f>'03 - kotolňa'!F36</f>
        <v>0</v>
      </c>
      <c r="BD97" s="84">
        <f>'03 - kotolňa'!F37</f>
        <v>0</v>
      </c>
      <c r="BT97" s="85" t="s">
        <v>83</v>
      </c>
      <c r="BV97" s="85" t="s">
        <v>77</v>
      </c>
      <c r="BW97" s="85" t="s">
        <v>90</v>
      </c>
      <c r="BX97" s="85" t="s">
        <v>4</v>
      </c>
      <c r="CL97" s="85" t="s">
        <v>1</v>
      </c>
      <c r="CM97" s="85" t="s">
        <v>75</v>
      </c>
    </row>
    <row r="98" spans="1:91" s="7" customFormat="1" ht="16.5" customHeight="1">
      <c r="A98" s="76" t="s">
        <v>79</v>
      </c>
      <c r="B98" s="77"/>
      <c r="C98" s="78"/>
      <c r="D98" s="228" t="s">
        <v>91</v>
      </c>
      <c r="E98" s="228"/>
      <c r="F98" s="228"/>
      <c r="G98" s="228"/>
      <c r="H98" s="228"/>
      <c r="I98" s="79"/>
      <c r="J98" s="228" t="s">
        <v>92</v>
      </c>
      <c r="K98" s="228"/>
      <c r="L98" s="228"/>
      <c r="M98" s="228"/>
      <c r="N98" s="228"/>
      <c r="O98" s="228"/>
      <c r="P98" s="228"/>
      <c r="Q98" s="228"/>
      <c r="R98" s="228"/>
      <c r="S98" s="228"/>
      <c r="T98" s="228"/>
      <c r="U98" s="228"/>
      <c r="V98" s="228"/>
      <c r="W98" s="228"/>
      <c r="X98" s="228"/>
      <c r="Y98" s="228"/>
      <c r="Z98" s="228"/>
      <c r="AA98" s="228"/>
      <c r="AB98" s="228"/>
      <c r="AC98" s="228"/>
      <c r="AD98" s="228"/>
      <c r="AE98" s="228"/>
      <c r="AF98" s="228"/>
      <c r="AG98" s="215">
        <f>'04 - vykurovacie telesá'!J30</f>
        <v>0</v>
      </c>
      <c r="AH98" s="216"/>
      <c r="AI98" s="216"/>
      <c r="AJ98" s="216"/>
      <c r="AK98" s="216"/>
      <c r="AL98" s="216"/>
      <c r="AM98" s="216"/>
      <c r="AN98" s="215">
        <f>SUM(AG98,AT98)</f>
        <v>0</v>
      </c>
      <c r="AO98" s="216"/>
      <c r="AP98" s="216"/>
      <c r="AQ98" s="80" t="s">
        <v>82</v>
      </c>
      <c r="AR98" s="77"/>
      <c r="AS98" s="86">
        <v>0</v>
      </c>
      <c r="AT98" s="87">
        <f>ROUND(SUM(AV98:AW98),2)</f>
        <v>0</v>
      </c>
      <c r="AU98" s="88">
        <f>'04 - vykurovacie telesá'!P121</f>
        <v>0</v>
      </c>
      <c r="AV98" s="87">
        <f>'04 - vykurovacie telesá'!J33</f>
        <v>0</v>
      </c>
      <c r="AW98" s="87">
        <f>'04 - vykurovacie telesá'!J34</f>
        <v>0</v>
      </c>
      <c r="AX98" s="87">
        <f>'04 - vykurovacie telesá'!J35</f>
        <v>0</v>
      </c>
      <c r="AY98" s="87">
        <f>'04 - vykurovacie telesá'!J36</f>
        <v>0</v>
      </c>
      <c r="AZ98" s="87">
        <f>'04 - vykurovacie telesá'!F33</f>
        <v>0</v>
      </c>
      <c r="BA98" s="87">
        <f>'04 - vykurovacie telesá'!F34</f>
        <v>0</v>
      </c>
      <c r="BB98" s="87">
        <f>'04 - vykurovacie telesá'!F35</f>
        <v>0</v>
      </c>
      <c r="BC98" s="87">
        <f>'04 - vykurovacie telesá'!F36</f>
        <v>0</v>
      </c>
      <c r="BD98" s="89">
        <f>'04 - vykurovacie telesá'!F37</f>
        <v>0</v>
      </c>
      <c r="BT98" s="85" t="s">
        <v>83</v>
      </c>
      <c r="BV98" s="85" t="s">
        <v>77</v>
      </c>
      <c r="BW98" s="85" t="s">
        <v>93</v>
      </c>
      <c r="BX98" s="85" t="s">
        <v>4</v>
      </c>
      <c r="CL98" s="85" t="s">
        <v>1</v>
      </c>
      <c r="CM98" s="85" t="s">
        <v>75</v>
      </c>
    </row>
    <row r="99" spans="1:91" s="2" customFormat="1" ht="30" customHeight="1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  <row r="100" spans="1:91" s="2" customFormat="1" ht="7" customHeight="1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</sheetData>
  <mergeCells count="54"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33:AO33"/>
    <mergeCell ref="AK26:AO26"/>
    <mergeCell ref="W29:AE29"/>
    <mergeCell ref="AK29:AO29"/>
    <mergeCell ref="W30:AE30"/>
    <mergeCell ref="AK30:AO30"/>
  </mergeCells>
  <hyperlinks>
    <hyperlink ref="A95" location="'01 - stavebné konštrukcie'!C2" display="/" xr:uid="{00000000-0004-0000-0000-000000000000}"/>
    <hyperlink ref="A96" location="'02 - elektroinštalácia'!C2" display="/" xr:uid="{00000000-0004-0000-0000-000001000000}"/>
    <hyperlink ref="A97" location="'03 - kotolňa'!C2" display="/" xr:uid="{00000000-0004-0000-0000-000002000000}"/>
    <hyperlink ref="A98" location="'04 - vykurovacie telesá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64"/>
  <sheetViews>
    <sheetView showGridLines="0" topLeftCell="A140" workbookViewId="0">
      <selection activeCell="F168" sqref="F168"/>
    </sheetView>
  </sheetViews>
  <sheetFormatPr baseColWidth="10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50.75" style="1" customWidth="1"/>
    <col min="7" max="7" width="7" style="1" customWidth="1"/>
    <col min="8" max="8" width="11.5" style="1" customWidth="1"/>
    <col min="9" max="9" width="20.25" style="90" customWidth="1"/>
    <col min="10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I2" s="90"/>
      <c r="L2" s="194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4" t="s">
        <v>84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75</v>
      </c>
    </row>
    <row r="4" spans="1:46" s="1" customFormat="1" ht="25" customHeight="1">
      <c r="B4" s="17"/>
      <c r="D4" s="18" t="s">
        <v>94</v>
      </c>
      <c r="I4" s="90"/>
      <c r="L4" s="17"/>
      <c r="M4" s="92" t="s">
        <v>9</v>
      </c>
      <c r="AT4" s="14" t="s">
        <v>3</v>
      </c>
    </row>
    <row r="5" spans="1:46" s="1" customFormat="1" ht="7" customHeight="1">
      <c r="B5" s="17"/>
      <c r="I5" s="90"/>
      <c r="L5" s="17"/>
    </row>
    <row r="6" spans="1:46" s="1" customFormat="1" ht="12" customHeight="1">
      <c r="B6" s="17"/>
      <c r="D6" s="24" t="s">
        <v>14</v>
      </c>
      <c r="I6" s="90"/>
      <c r="L6" s="17"/>
    </row>
    <row r="7" spans="1:46" s="1" customFormat="1" ht="16.5" customHeight="1">
      <c r="B7" s="17"/>
      <c r="E7" s="230" t="str">
        <f>'Rekapitulácia stavby'!K6</f>
        <v>Rekonštrukcia kotolne viacúčelovej budovy PAPRADNO</v>
      </c>
      <c r="F7" s="231"/>
      <c r="G7" s="231"/>
      <c r="H7" s="231"/>
      <c r="I7" s="90"/>
      <c r="L7" s="17"/>
    </row>
    <row r="8" spans="1:46" s="2" customFormat="1" ht="12" customHeight="1">
      <c r="A8" s="29"/>
      <c r="B8" s="30"/>
      <c r="C8" s="29"/>
      <c r="D8" s="24" t="s">
        <v>95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2" t="s">
        <v>96</v>
      </c>
      <c r="F9" s="229"/>
      <c r="G9" s="229"/>
      <c r="H9" s="229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'Rekapitulácia stavby'!AN8</f>
        <v>11. 3. 2019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75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94" t="s">
        <v>25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2" t="str">
        <f>'Rekapitulácia stavby'!E14</f>
        <v>Vyplň údaj</v>
      </c>
      <c r="F18" s="205"/>
      <c r="G18" s="205"/>
      <c r="H18" s="205"/>
      <c r="I18" s="9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9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33</v>
      </c>
      <c r="F24" s="29"/>
      <c r="G24" s="29"/>
      <c r="H24" s="29"/>
      <c r="I24" s="9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5" customHeight="1">
      <c r="A30" s="29"/>
      <c r="B30" s="30"/>
      <c r="C30" s="29"/>
      <c r="D30" s="100" t="s">
        <v>35</v>
      </c>
      <c r="E30" s="29"/>
      <c r="F30" s="29"/>
      <c r="G30" s="29"/>
      <c r="H30" s="29"/>
      <c r="I30" s="93"/>
      <c r="J30" s="68">
        <f>ROUND(J126,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101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" customHeight="1">
      <c r="A33" s="29"/>
      <c r="B33" s="30"/>
      <c r="C33" s="29"/>
      <c r="D33" s="102" t="s">
        <v>39</v>
      </c>
      <c r="E33" s="24" t="s">
        <v>40</v>
      </c>
      <c r="F33" s="103">
        <f>ROUND((SUM(BE126:BE163)),  2)</f>
        <v>0</v>
      </c>
      <c r="G33" s="29"/>
      <c r="H33" s="29"/>
      <c r="I33" s="104">
        <v>0.2</v>
      </c>
      <c r="J33" s="103">
        <f>ROUND(((SUM(BE126:BE163))*I33),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" customHeight="1">
      <c r="A34" s="29"/>
      <c r="B34" s="30"/>
      <c r="C34" s="29"/>
      <c r="D34" s="29"/>
      <c r="E34" s="24" t="s">
        <v>41</v>
      </c>
      <c r="F34" s="103">
        <f>ROUND((SUM(BF126:BF163)),  2)</f>
        <v>0</v>
      </c>
      <c r="G34" s="29"/>
      <c r="H34" s="29"/>
      <c r="I34" s="104">
        <v>0.2</v>
      </c>
      <c r="J34" s="103">
        <f>ROUND(((SUM(BF126:BF163))*I34),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" hidden="1" customHeight="1">
      <c r="A35" s="29"/>
      <c r="B35" s="30"/>
      <c r="C35" s="29"/>
      <c r="D35" s="29"/>
      <c r="E35" s="24" t="s">
        <v>42</v>
      </c>
      <c r="F35" s="103">
        <f>ROUND((SUM(BG126:BG163)),  2)</f>
        <v>0</v>
      </c>
      <c r="G35" s="29"/>
      <c r="H35" s="29"/>
      <c r="I35" s="104">
        <v>0.2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" hidden="1" customHeight="1">
      <c r="A36" s="29"/>
      <c r="B36" s="30"/>
      <c r="C36" s="29"/>
      <c r="D36" s="29"/>
      <c r="E36" s="24" t="s">
        <v>43</v>
      </c>
      <c r="F36" s="103">
        <f>ROUND((SUM(BH126:BH163)),  2)</f>
        <v>0</v>
      </c>
      <c r="G36" s="29"/>
      <c r="H36" s="29"/>
      <c r="I36" s="104">
        <v>0.2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" hidden="1" customHeight="1">
      <c r="A37" s="29"/>
      <c r="B37" s="30"/>
      <c r="C37" s="29"/>
      <c r="D37" s="29"/>
      <c r="E37" s="24" t="s">
        <v>44</v>
      </c>
      <c r="F37" s="103">
        <f>ROUND((SUM(BI126:BI163)),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5" customHeight="1">
      <c r="A39" s="29"/>
      <c r="B39" s="30"/>
      <c r="C39" s="105"/>
      <c r="D39" s="106" t="s">
        <v>45</v>
      </c>
      <c r="E39" s="57"/>
      <c r="F39" s="57"/>
      <c r="G39" s="107" t="s">
        <v>46</v>
      </c>
      <c r="H39" s="108" t="s">
        <v>47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" customHeight="1">
      <c r="B41" s="17"/>
      <c r="I41" s="90"/>
      <c r="L41" s="17"/>
    </row>
    <row r="42" spans="1:31" s="1" customFormat="1" ht="14.5" customHeight="1">
      <c r="B42" s="17"/>
      <c r="I42" s="90"/>
      <c r="L42" s="17"/>
    </row>
    <row r="43" spans="1:31" s="1" customFormat="1" ht="14.5" customHeight="1">
      <c r="B43" s="17"/>
      <c r="I43" s="90"/>
      <c r="L43" s="17"/>
    </row>
    <row r="44" spans="1:31" s="1" customFormat="1" ht="14.5" customHeight="1">
      <c r="B44" s="17"/>
      <c r="I44" s="90"/>
      <c r="L44" s="17"/>
    </row>
    <row r="45" spans="1:31" s="1" customFormat="1" ht="14.5" customHeight="1">
      <c r="B45" s="17"/>
      <c r="I45" s="90"/>
      <c r="L45" s="17"/>
    </row>
    <row r="46" spans="1:31" s="1" customFormat="1" ht="14.5" customHeight="1">
      <c r="B46" s="17"/>
      <c r="I46" s="90"/>
      <c r="L46" s="17"/>
    </row>
    <row r="47" spans="1:31" s="1" customFormat="1" ht="14.5" customHeight="1">
      <c r="B47" s="17"/>
      <c r="I47" s="90"/>
      <c r="L47" s="17"/>
    </row>
    <row r="48" spans="1:31" s="1" customFormat="1" ht="14.5" customHeight="1">
      <c r="B48" s="17"/>
      <c r="I48" s="90"/>
      <c r="L48" s="17"/>
    </row>
    <row r="49" spans="1:31" s="1" customFormat="1" ht="14.5" customHeight="1">
      <c r="B49" s="17"/>
      <c r="I49" s="90"/>
      <c r="L49" s="17"/>
    </row>
    <row r="50" spans="1:31" s="2" customFormat="1" ht="14.5" customHeight="1">
      <c r="B50" s="39"/>
      <c r="D50" s="40" t="s">
        <v>48</v>
      </c>
      <c r="E50" s="41"/>
      <c r="F50" s="41"/>
      <c r="G50" s="40" t="s">
        <v>49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114"/>
      <c r="J61" s="11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114"/>
      <c r="J76" s="11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" customHeight="1">
      <c r="A82" s="29"/>
      <c r="B82" s="30"/>
      <c r="C82" s="18" t="s">
        <v>97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0" t="str">
        <f>E7</f>
        <v>Rekonštrukcia kotolne viacúčelovej budovy PAPRADNO</v>
      </c>
      <c r="F85" s="231"/>
      <c r="G85" s="231"/>
      <c r="H85" s="231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95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2" t="str">
        <f>E9</f>
        <v>01 - stavebné konštrukcie</v>
      </c>
      <c r="F87" s="229"/>
      <c r="G87" s="229"/>
      <c r="H87" s="229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obec Papradno</v>
      </c>
      <c r="G89" s="29"/>
      <c r="H89" s="29"/>
      <c r="I89" s="94" t="s">
        <v>20</v>
      </c>
      <c r="J89" s="52" t="str">
        <f>IF(J12="","",J12)</f>
        <v>11. 3. 2019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8" customHeight="1">
      <c r="A91" s="29"/>
      <c r="B91" s="30"/>
      <c r="C91" s="24" t="s">
        <v>22</v>
      </c>
      <c r="D91" s="29"/>
      <c r="E91" s="29"/>
      <c r="F91" s="22" t="str">
        <f>E15</f>
        <v xml:space="preserve">Obec Papradno, Papradno č. 315, 018 13 </v>
      </c>
      <c r="G91" s="29"/>
      <c r="H91" s="29"/>
      <c r="I91" s="94" t="s">
        <v>28</v>
      </c>
      <c r="J91" s="27" t="str">
        <f>E21</f>
        <v>Ing. arch Joyf Sobčák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>SOARCH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2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98</v>
      </c>
      <c r="D94" s="105"/>
      <c r="E94" s="105"/>
      <c r="F94" s="105"/>
      <c r="G94" s="105"/>
      <c r="H94" s="105"/>
      <c r="I94" s="120"/>
      <c r="J94" s="121" t="s">
        <v>99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2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75" customHeight="1">
      <c r="A96" s="29"/>
      <c r="B96" s="30"/>
      <c r="C96" s="122" t="s">
        <v>100</v>
      </c>
      <c r="D96" s="29"/>
      <c r="E96" s="29"/>
      <c r="F96" s="29"/>
      <c r="G96" s="29"/>
      <c r="H96" s="29"/>
      <c r="I96" s="93"/>
      <c r="J96" s="68">
        <f>J126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101</v>
      </c>
    </row>
    <row r="97" spans="1:31" s="9" customFormat="1" ht="25" customHeight="1">
      <c r="B97" s="123"/>
      <c r="D97" s="124" t="s">
        <v>102</v>
      </c>
      <c r="E97" s="125"/>
      <c r="F97" s="125"/>
      <c r="G97" s="125"/>
      <c r="H97" s="125"/>
      <c r="I97" s="126"/>
      <c r="J97" s="127">
        <f>J127</f>
        <v>0</v>
      </c>
      <c r="L97" s="123"/>
    </row>
    <row r="98" spans="1:31" s="10" customFormat="1" ht="20" customHeight="1">
      <c r="B98" s="128"/>
      <c r="D98" s="129" t="s">
        <v>103</v>
      </c>
      <c r="E98" s="130"/>
      <c r="F98" s="130"/>
      <c r="G98" s="130"/>
      <c r="H98" s="130"/>
      <c r="I98" s="131"/>
      <c r="J98" s="132">
        <f>J128</f>
        <v>0</v>
      </c>
      <c r="L98" s="128"/>
    </row>
    <row r="99" spans="1:31" s="9" customFormat="1" ht="25" customHeight="1">
      <c r="B99" s="123"/>
      <c r="D99" s="124" t="s">
        <v>104</v>
      </c>
      <c r="E99" s="125"/>
      <c r="F99" s="125"/>
      <c r="G99" s="125"/>
      <c r="H99" s="125"/>
      <c r="I99" s="126"/>
      <c r="J99" s="127">
        <f>J134</f>
        <v>0</v>
      </c>
      <c r="L99" s="123"/>
    </row>
    <row r="100" spans="1:31" s="10" customFormat="1" ht="20" customHeight="1">
      <c r="B100" s="128"/>
      <c r="D100" s="129" t="s">
        <v>105</v>
      </c>
      <c r="E100" s="130"/>
      <c r="F100" s="130"/>
      <c r="G100" s="130"/>
      <c r="H100" s="130"/>
      <c r="I100" s="131"/>
      <c r="J100" s="132">
        <f>J135</f>
        <v>0</v>
      </c>
      <c r="L100" s="128"/>
    </row>
    <row r="101" spans="1:31" s="10" customFormat="1" ht="20" customHeight="1">
      <c r="B101" s="128"/>
      <c r="D101" s="129" t="s">
        <v>106</v>
      </c>
      <c r="E101" s="130"/>
      <c r="F101" s="130"/>
      <c r="G101" s="130"/>
      <c r="H101" s="130"/>
      <c r="I101" s="131"/>
      <c r="J101" s="132">
        <f>J137</f>
        <v>0</v>
      </c>
      <c r="L101" s="128"/>
    </row>
    <row r="102" spans="1:31" s="9" customFormat="1" ht="25" customHeight="1">
      <c r="B102" s="123"/>
      <c r="D102" s="124" t="s">
        <v>107</v>
      </c>
      <c r="E102" s="125"/>
      <c r="F102" s="125"/>
      <c r="G102" s="125"/>
      <c r="H102" s="125"/>
      <c r="I102" s="126"/>
      <c r="J102" s="127">
        <f>J144</f>
        <v>0</v>
      </c>
      <c r="L102" s="123"/>
    </row>
    <row r="103" spans="1:31" s="10" customFormat="1" ht="20" customHeight="1">
      <c r="B103" s="128"/>
      <c r="D103" s="129" t="s">
        <v>108</v>
      </c>
      <c r="E103" s="130"/>
      <c r="F103" s="130"/>
      <c r="G103" s="130"/>
      <c r="H103" s="130"/>
      <c r="I103" s="131"/>
      <c r="J103" s="132">
        <f>J145</f>
        <v>0</v>
      </c>
      <c r="L103" s="128"/>
    </row>
    <row r="104" spans="1:31" s="10" customFormat="1" ht="20" customHeight="1">
      <c r="B104" s="128"/>
      <c r="D104" s="129" t="s">
        <v>109</v>
      </c>
      <c r="E104" s="130"/>
      <c r="F104" s="130"/>
      <c r="G104" s="130"/>
      <c r="H104" s="130"/>
      <c r="I104" s="131"/>
      <c r="J104" s="132">
        <f>J150</f>
        <v>0</v>
      </c>
      <c r="L104" s="128"/>
    </row>
    <row r="105" spans="1:31" s="10" customFormat="1" ht="20" customHeight="1">
      <c r="B105" s="128"/>
      <c r="D105" s="129" t="s">
        <v>110</v>
      </c>
      <c r="E105" s="130"/>
      <c r="F105" s="130"/>
      <c r="G105" s="130"/>
      <c r="H105" s="130"/>
      <c r="I105" s="131"/>
      <c r="J105" s="132">
        <f>J157</f>
        <v>0</v>
      </c>
      <c r="L105" s="128"/>
    </row>
    <row r="106" spans="1:31" s="9" customFormat="1" ht="25" customHeight="1">
      <c r="B106" s="123"/>
      <c r="D106" s="124" t="s">
        <v>111</v>
      </c>
      <c r="E106" s="125"/>
      <c r="F106" s="125"/>
      <c r="G106" s="125"/>
      <c r="H106" s="125"/>
      <c r="I106" s="126"/>
      <c r="J106" s="127">
        <f>J162</f>
        <v>0</v>
      </c>
      <c r="L106" s="123"/>
    </row>
    <row r="107" spans="1:31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7" customHeight="1">
      <c r="A108" s="29"/>
      <c r="B108" s="44"/>
      <c r="C108" s="45"/>
      <c r="D108" s="45"/>
      <c r="E108" s="45"/>
      <c r="F108" s="45"/>
      <c r="G108" s="45"/>
      <c r="H108" s="45"/>
      <c r="I108" s="117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7" customHeight="1">
      <c r="A112" s="29"/>
      <c r="B112" s="46"/>
      <c r="C112" s="47"/>
      <c r="D112" s="47"/>
      <c r="E112" s="47"/>
      <c r="F112" s="47"/>
      <c r="G112" s="47"/>
      <c r="H112" s="47"/>
      <c r="I112" s="118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5" customHeight="1">
      <c r="A113" s="29"/>
      <c r="B113" s="30"/>
      <c r="C113" s="18" t="s">
        <v>112</v>
      </c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7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4" t="s">
        <v>14</v>
      </c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230" t="str">
        <f>E7</f>
        <v>Rekonštrukcia kotolne viacúčelovej budovy PAPRADNO</v>
      </c>
      <c r="F116" s="231"/>
      <c r="G116" s="231"/>
      <c r="H116" s="231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95</v>
      </c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02" t="str">
        <f>E9</f>
        <v>01 - stavebné konštrukcie</v>
      </c>
      <c r="F118" s="229"/>
      <c r="G118" s="229"/>
      <c r="H118" s="2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7" customHeight="1">
      <c r="A119" s="29"/>
      <c r="B119" s="30"/>
      <c r="C119" s="29"/>
      <c r="D119" s="29"/>
      <c r="E119" s="29"/>
      <c r="F119" s="29"/>
      <c r="G119" s="29"/>
      <c r="H119" s="29"/>
      <c r="I119" s="93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18</v>
      </c>
      <c r="D120" s="29"/>
      <c r="E120" s="29"/>
      <c r="F120" s="22" t="str">
        <f>F12</f>
        <v>obec Papradno</v>
      </c>
      <c r="G120" s="29"/>
      <c r="H120" s="29"/>
      <c r="I120" s="94" t="s">
        <v>20</v>
      </c>
      <c r="J120" s="52" t="str">
        <f>IF(J12="","",J12)</f>
        <v>11. 3. 2019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7" customHeight="1">
      <c r="A121" s="29"/>
      <c r="B121" s="30"/>
      <c r="C121" s="29"/>
      <c r="D121" s="29"/>
      <c r="E121" s="29"/>
      <c r="F121" s="29"/>
      <c r="G121" s="29"/>
      <c r="H121" s="29"/>
      <c r="I121" s="93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28" customHeight="1">
      <c r="A122" s="29"/>
      <c r="B122" s="30"/>
      <c r="C122" s="24" t="s">
        <v>22</v>
      </c>
      <c r="D122" s="29"/>
      <c r="E122" s="29"/>
      <c r="F122" s="22" t="str">
        <f>E15</f>
        <v xml:space="preserve">Obec Papradno, Papradno č. 315, 018 13 </v>
      </c>
      <c r="G122" s="29"/>
      <c r="H122" s="29"/>
      <c r="I122" s="94" t="s">
        <v>28</v>
      </c>
      <c r="J122" s="27" t="str">
        <f>E21</f>
        <v>Ing. arch Joyf Sobčák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5" customHeight="1">
      <c r="A123" s="29"/>
      <c r="B123" s="30"/>
      <c r="C123" s="24" t="s">
        <v>26</v>
      </c>
      <c r="D123" s="29"/>
      <c r="E123" s="29"/>
      <c r="F123" s="22" t="str">
        <f>IF(E18="","",E18)</f>
        <v>Vyplň údaj</v>
      </c>
      <c r="G123" s="29"/>
      <c r="H123" s="29"/>
      <c r="I123" s="94" t="s">
        <v>32</v>
      </c>
      <c r="J123" s="27" t="str">
        <f>E24</f>
        <v>SOARCH s.r.o.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25" customHeight="1">
      <c r="A124" s="29"/>
      <c r="B124" s="30"/>
      <c r="C124" s="29"/>
      <c r="D124" s="29"/>
      <c r="E124" s="29"/>
      <c r="F124" s="29"/>
      <c r="G124" s="29"/>
      <c r="H124" s="29"/>
      <c r="I124" s="93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33"/>
      <c r="B125" s="134"/>
      <c r="C125" s="135" t="s">
        <v>113</v>
      </c>
      <c r="D125" s="136" t="s">
        <v>60</v>
      </c>
      <c r="E125" s="136" t="s">
        <v>56</v>
      </c>
      <c r="F125" s="136" t="s">
        <v>57</v>
      </c>
      <c r="G125" s="136" t="s">
        <v>114</v>
      </c>
      <c r="H125" s="136" t="s">
        <v>115</v>
      </c>
      <c r="I125" s="137" t="s">
        <v>116</v>
      </c>
      <c r="J125" s="138" t="s">
        <v>99</v>
      </c>
      <c r="K125" s="139" t="s">
        <v>117</v>
      </c>
      <c r="L125" s="140"/>
      <c r="M125" s="59" t="s">
        <v>1</v>
      </c>
      <c r="N125" s="60" t="s">
        <v>39</v>
      </c>
      <c r="O125" s="60" t="s">
        <v>118</v>
      </c>
      <c r="P125" s="60" t="s">
        <v>119</v>
      </c>
      <c r="Q125" s="60" t="s">
        <v>120</v>
      </c>
      <c r="R125" s="60" t="s">
        <v>121</v>
      </c>
      <c r="S125" s="60" t="s">
        <v>122</v>
      </c>
      <c r="T125" s="61" t="s">
        <v>123</v>
      </c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3"/>
    </row>
    <row r="126" spans="1:63" s="2" customFormat="1" ht="22.75" customHeight="1">
      <c r="A126" s="29"/>
      <c r="B126" s="30"/>
      <c r="C126" s="66" t="s">
        <v>100</v>
      </c>
      <c r="D126" s="29"/>
      <c r="E126" s="29"/>
      <c r="F126" s="29"/>
      <c r="G126" s="29"/>
      <c r="H126" s="29"/>
      <c r="I126" s="93"/>
      <c r="J126" s="141">
        <f>BK126</f>
        <v>0</v>
      </c>
      <c r="K126" s="29"/>
      <c r="L126" s="30"/>
      <c r="M126" s="62"/>
      <c r="N126" s="53"/>
      <c r="O126" s="63"/>
      <c r="P126" s="142">
        <f>P127+P134+P144+P162</f>
        <v>0</v>
      </c>
      <c r="Q126" s="63"/>
      <c r="R126" s="142">
        <f>R127+R134+R144+R162</f>
        <v>1.1050960000000001</v>
      </c>
      <c r="S126" s="63"/>
      <c r="T126" s="143">
        <f>T127+T134+T144+T162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74</v>
      </c>
      <c r="AU126" s="14" t="s">
        <v>101</v>
      </c>
      <c r="BK126" s="144">
        <f>BK127+BK134+BK144+BK162</f>
        <v>0</v>
      </c>
    </row>
    <row r="127" spans="1:63" s="12" customFormat="1" ht="26" customHeight="1">
      <c r="B127" s="145"/>
      <c r="D127" s="146" t="s">
        <v>74</v>
      </c>
      <c r="E127" s="147" t="s">
        <v>124</v>
      </c>
      <c r="F127" s="147" t="s">
        <v>1</v>
      </c>
      <c r="I127" s="148"/>
      <c r="J127" s="149">
        <f>BK127</f>
        <v>0</v>
      </c>
      <c r="L127" s="145"/>
      <c r="M127" s="150"/>
      <c r="N127" s="151"/>
      <c r="O127" s="151"/>
      <c r="P127" s="152">
        <f>P128</f>
        <v>0</v>
      </c>
      <c r="Q127" s="151"/>
      <c r="R127" s="152">
        <f>R128</f>
        <v>0</v>
      </c>
      <c r="S127" s="151"/>
      <c r="T127" s="153">
        <f>T128</f>
        <v>0</v>
      </c>
      <c r="AR127" s="146" t="s">
        <v>83</v>
      </c>
      <c r="AT127" s="154" t="s">
        <v>74</v>
      </c>
      <c r="AU127" s="154" t="s">
        <v>75</v>
      </c>
      <c r="AY127" s="146" t="s">
        <v>125</v>
      </c>
      <c r="BK127" s="155">
        <f>BK128</f>
        <v>0</v>
      </c>
    </row>
    <row r="128" spans="1:63" s="12" customFormat="1" ht="22.75" customHeight="1">
      <c r="B128" s="145"/>
      <c r="D128" s="146" t="s">
        <v>74</v>
      </c>
      <c r="E128" s="156" t="s">
        <v>126</v>
      </c>
      <c r="F128" s="156" t="s">
        <v>127</v>
      </c>
      <c r="I128" s="148"/>
      <c r="J128" s="157">
        <f>BK128</f>
        <v>0</v>
      </c>
      <c r="L128" s="145"/>
      <c r="M128" s="150"/>
      <c r="N128" s="151"/>
      <c r="O128" s="151"/>
      <c r="P128" s="152">
        <f>SUM(P129:P133)</f>
        <v>0</v>
      </c>
      <c r="Q128" s="151"/>
      <c r="R128" s="152">
        <f>SUM(R129:R133)</f>
        <v>0</v>
      </c>
      <c r="S128" s="151"/>
      <c r="T128" s="153">
        <f>SUM(T129:T133)</f>
        <v>0</v>
      </c>
      <c r="AR128" s="146" t="s">
        <v>83</v>
      </c>
      <c r="AT128" s="154" t="s">
        <v>74</v>
      </c>
      <c r="AU128" s="154" t="s">
        <v>83</v>
      </c>
      <c r="AY128" s="146" t="s">
        <v>125</v>
      </c>
      <c r="BK128" s="155">
        <f>SUM(BK129:BK133)</f>
        <v>0</v>
      </c>
    </row>
    <row r="129" spans="1:65" s="2" customFormat="1" ht="16.5" customHeight="1">
      <c r="A129" s="29"/>
      <c r="B129" s="158"/>
      <c r="C129" s="159" t="s">
        <v>83</v>
      </c>
      <c r="D129" s="159" t="s">
        <v>128</v>
      </c>
      <c r="E129" s="160" t="s">
        <v>129</v>
      </c>
      <c r="F129" s="161" t="s">
        <v>130</v>
      </c>
      <c r="G129" s="162" t="s">
        <v>131</v>
      </c>
      <c r="H129" s="163">
        <v>21.058</v>
      </c>
      <c r="I129" s="164"/>
      <c r="J129" s="163">
        <f>ROUND(I129*H129,3)</f>
        <v>0</v>
      </c>
      <c r="K129" s="165"/>
      <c r="L129" s="30"/>
      <c r="M129" s="166" t="s">
        <v>1</v>
      </c>
      <c r="N129" s="167" t="s">
        <v>41</v>
      </c>
      <c r="O129" s="55"/>
      <c r="P129" s="168">
        <f>O129*H129</f>
        <v>0</v>
      </c>
      <c r="Q129" s="168">
        <v>0</v>
      </c>
      <c r="R129" s="168">
        <f>Q129*H129</f>
        <v>0</v>
      </c>
      <c r="S129" s="168">
        <v>0</v>
      </c>
      <c r="T129" s="169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0" t="s">
        <v>132</v>
      </c>
      <c r="AT129" s="170" t="s">
        <v>128</v>
      </c>
      <c r="AU129" s="170" t="s">
        <v>133</v>
      </c>
      <c r="AY129" s="14" t="s">
        <v>125</v>
      </c>
      <c r="BE129" s="171">
        <f>IF(N129="základná",J129,0)</f>
        <v>0</v>
      </c>
      <c r="BF129" s="171">
        <f>IF(N129="znížená",J129,0)</f>
        <v>0</v>
      </c>
      <c r="BG129" s="171">
        <f>IF(N129="zákl. prenesená",J129,0)</f>
        <v>0</v>
      </c>
      <c r="BH129" s="171">
        <f>IF(N129="zníž. prenesená",J129,0)</f>
        <v>0</v>
      </c>
      <c r="BI129" s="171">
        <f>IF(N129="nulová",J129,0)</f>
        <v>0</v>
      </c>
      <c r="BJ129" s="14" t="s">
        <v>133</v>
      </c>
      <c r="BK129" s="172">
        <f>ROUND(I129*H129,3)</f>
        <v>0</v>
      </c>
      <c r="BL129" s="14" t="s">
        <v>132</v>
      </c>
      <c r="BM129" s="170" t="s">
        <v>134</v>
      </c>
    </row>
    <row r="130" spans="1:65" s="2" customFormat="1" ht="24" customHeight="1">
      <c r="A130" s="29"/>
      <c r="B130" s="158"/>
      <c r="C130" s="159" t="s">
        <v>133</v>
      </c>
      <c r="D130" s="159" t="s">
        <v>128</v>
      </c>
      <c r="E130" s="160" t="s">
        <v>135</v>
      </c>
      <c r="F130" s="161" t="s">
        <v>136</v>
      </c>
      <c r="G130" s="162" t="s">
        <v>131</v>
      </c>
      <c r="H130" s="163">
        <v>21.058</v>
      </c>
      <c r="I130" s="164"/>
      <c r="J130" s="163">
        <f>ROUND(I130*H130,3)</f>
        <v>0</v>
      </c>
      <c r="K130" s="165"/>
      <c r="L130" s="30"/>
      <c r="M130" s="166" t="s">
        <v>1</v>
      </c>
      <c r="N130" s="167" t="s">
        <v>41</v>
      </c>
      <c r="O130" s="55"/>
      <c r="P130" s="168">
        <f>O130*H130</f>
        <v>0</v>
      </c>
      <c r="Q130" s="168">
        <v>0</v>
      </c>
      <c r="R130" s="168">
        <f>Q130*H130</f>
        <v>0</v>
      </c>
      <c r="S130" s="168">
        <v>0</v>
      </c>
      <c r="T130" s="169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0" t="s">
        <v>132</v>
      </c>
      <c r="AT130" s="170" t="s">
        <v>128</v>
      </c>
      <c r="AU130" s="170" t="s">
        <v>133</v>
      </c>
      <c r="AY130" s="14" t="s">
        <v>125</v>
      </c>
      <c r="BE130" s="171">
        <f>IF(N130="základná",J130,0)</f>
        <v>0</v>
      </c>
      <c r="BF130" s="171">
        <f>IF(N130="znížená",J130,0)</f>
        <v>0</v>
      </c>
      <c r="BG130" s="171">
        <f>IF(N130="zákl. prenesená",J130,0)</f>
        <v>0</v>
      </c>
      <c r="BH130" s="171">
        <f>IF(N130="zníž. prenesená",J130,0)</f>
        <v>0</v>
      </c>
      <c r="BI130" s="171">
        <f>IF(N130="nulová",J130,0)</f>
        <v>0</v>
      </c>
      <c r="BJ130" s="14" t="s">
        <v>133</v>
      </c>
      <c r="BK130" s="172">
        <f>ROUND(I130*H130,3)</f>
        <v>0</v>
      </c>
      <c r="BL130" s="14" t="s">
        <v>132</v>
      </c>
      <c r="BM130" s="170" t="s">
        <v>137</v>
      </c>
    </row>
    <row r="131" spans="1:65" s="2" customFormat="1" ht="24" customHeight="1">
      <c r="A131" s="29"/>
      <c r="B131" s="158"/>
      <c r="C131" s="159" t="s">
        <v>138</v>
      </c>
      <c r="D131" s="159" t="s">
        <v>128</v>
      </c>
      <c r="E131" s="160" t="s">
        <v>139</v>
      </c>
      <c r="F131" s="161" t="s">
        <v>140</v>
      </c>
      <c r="G131" s="162" t="s">
        <v>131</v>
      </c>
      <c r="H131" s="163">
        <v>21.058</v>
      </c>
      <c r="I131" s="164"/>
      <c r="J131" s="163">
        <f>ROUND(I131*H131,3)</f>
        <v>0</v>
      </c>
      <c r="K131" s="165"/>
      <c r="L131" s="30"/>
      <c r="M131" s="166" t="s">
        <v>1</v>
      </c>
      <c r="N131" s="167" t="s">
        <v>41</v>
      </c>
      <c r="O131" s="55"/>
      <c r="P131" s="168">
        <f>O131*H131</f>
        <v>0</v>
      </c>
      <c r="Q131" s="168">
        <v>0</v>
      </c>
      <c r="R131" s="168">
        <f>Q131*H131</f>
        <v>0</v>
      </c>
      <c r="S131" s="168">
        <v>0</v>
      </c>
      <c r="T131" s="169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0" t="s">
        <v>132</v>
      </c>
      <c r="AT131" s="170" t="s">
        <v>128</v>
      </c>
      <c r="AU131" s="170" t="s">
        <v>133</v>
      </c>
      <c r="AY131" s="14" t="s">
        <v>125</v>
      </c>
      <c r="BE131" s="171">
        <f>IF(N131="základná",J131,0)</f>
        <v>0</v>
      </c>
      <c r="BF131" s="171">
        <f>IF(N131="znížená",J131,0)</f>
        <v>0</v>
      </c>
      <c r="BG131" s="171">
        <f>IF(N131="zákl. prenesená",J131,0)</f>
        <v>0</v>
      </c>
      <c r="BH131" s="171">
        <f>IF(N131="zníž. prenesená",J131,0)</f>
        <v>0</v>
      </c>
      <c r="BI131" s="171">
        <f>IF(N131="nulová",J131,0)</f>
        <v>0</v>
      </c>
      <c r="BJ131" s="14" t="s">
        <v>133</v>
      </c>
      <c r="BK131" s="172">
        <f>ROUND(I131*H131,3)</f>
        <v>0</v>
      </c>
      <c r="BL131" s="14" t="s">
        <v>132</v>
      </c>
      <c r="BM131" s="170" t="s">
        <v>141</v>
      </c>
    </row>
    <row r="132" spans="1:65" s="2" customFormat="1" ht="24" customHeight="1">
      <c r="A132" s="29"/>
      <c r="B132" s="158"/>
      <c r="C132" s="159" t="s">
        <v>132</v>
      </c>
      <c r="D132" s="159" t="s">
        <v>128</v>
      </c>
      <c r="E132" s="160" t="s">
        <v>142</v>
      </c>
      <c r="F132" s="161" t="s">
        <v>143</v>
      </c>
      <c r="G132" s="162" t="s">
        <v>131</v>
      </c>
      <c r="H132" s="163">
        <v>42.116</v>
      </c>
      <c r="I132" s="164"/>
      <c r="J132" s="163">
        <f>ROUND(I132*H132,3)</f>
        <v>0</v>
      </c>
      <c r="K132" s="165"/>
      <c r="L132" s="30"/>
      <c r="M132" s="166" t="s">
        <v>1</v>
      </c>
      <c r="N132" s="167" t="s">
        <v>41</v>
      </c>
      <c r="O132" s="55"/>
      <c r="P132" s="168">
        <f>O132*H132</f>
        <v>0</v>
      </c>
      <c r="Q132" s="168">
        <v>0</v>
      </c>
      <c r="R132" s="168">
        <f>Q132*H132</f>
        <v>0</v>
      </c>
      <c r="S132" s="168">
        <v>0</v>
      </c>
      <c r="T132" s="16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0" t="s">
        <v>132</v>
      </c>
      <c r="AT132" s="170" t="s">
        <v>128</v>
      </c>
      <c r="AU132" s="170" t="s">
        <v>133</v>
      </c>
      <c r="AY132" s="14" t="s">
        <v>125</v>
      </c>
      <c r="BE132" s="171">
        <f>IF(N132="základná",J132,0)</f>
        <v>0</v>
      </c>
      <c r="BF132" s="171">
        <f>IF(N132="znížená",J132,0)</f>
        <v>0</v>
      </c>
      <c r="BG132" s="171">
        <f>IF(N132="zákl. prenesená",J132,0)</f>
        <v>0</v>
      </c>
      <c r="BH132" s="171">
        <f>IF(N132="zníž. prenesená",J132,0)</f>
        <v>0</v>
      </c>
      <c r="BI132" s="171">
        <f>IF(N132="nulová",J132,0)</f>
        <v>0</v>
      </c>
      <c r="BJ132" s="14" t="s">
        <v>133</v>
      </c>
      <c r="BK132" s="172">
        <f>ROUND(I132*H132,3)</f>
        <v>0</v>
      </c>
      <c r="BL132" s="14" t="s">
        <v>132</v>
      </c>
      <c r="BM132" s="170" t="s">
        <v>144</v>
      </c>
    </row>
    <row r="133" spans="1:65" s="2" customFormat="1" ht="24" customHeight="1">
      <c r="A133" s="29"/>
      <c r="B133" s="158"/>
      <c r="C133" s="159" t="s">
        <v>145</v>
      </c>
      <c r="D133" s="159" t="s">
        <v>128</v>
      </c>
      <c r="E133" s="160" t="s">
        <v>146</v>
      </c>
      <c r="F133" s="161" t="s">
        <v>147</v>
      </c>
      <c r="G133" s="162" t="s">
        <v>131</v>
      </c>
      <c r="H133" s="163">
        <v>21.058</v>
      </c>
      <c r="I133" s="164"/>
      <c r="J133" s="163">
        <f>ROUND(I133*H133,3)</f>
        <v>0</v>
      </c>
      <c r="K133" s="165"/>
      <c r="L133" s="30"/>
      <c r="M133" s="166" t="s">
        <v>1</v>
      </c>
      <c r="N133" s="167" t="s">
        <v>41</v>
      </c>
      <c r="O133" s="55"/>
      <c r="P133" s="168">
        <f>O133*H133</f>
        <v>0</v>
      </c>
      <c r="Q133" s="168">
        <v>0</v>
      </c>
      <c r="R133" s="168">
        <f>Q133*H133</f>
        <v>0</v>
      </c>
      <c r="S133" s="168">
        <v>0</v>
      </c>
      <c r="T133" s="16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0" t="s">
        <v>132</v>
      </c>
      <c r="AT133" s="170" t="s">
        <v>128</v>
      </c>
      <c r="AU133" s="170" t="s">
        <v>133</v>
      </c>
      <c r="AY133" s="14" t="s">
        <v>125</v>
      </c>
      <c r="BE133" s="171">
        <f>IF(N133="základná",J133,0)</f>
        <v>0</v>
      </c>
      <c r="BF133" s="171">
        <f>IF(N133="znížená",J133,0)</f>
        <v>0</v>
      </c>
      <c r="BG133" s="171">
        <f>IF(N133="zákl. prenesená",J133,0)</f>
        <v>0</v>
      </c>
      <c r="BH133" s="171">
        <f>IF(N133="zníž. prenesená",J133,0)</f>
        <v>0</v>
      </c>
      <c r="BI133" s="171">
        <f>IF(N133="nulová",J133,0)</f>
        <v>0</v>
      </c>
      <c r="BJ133" s="14" t="s">
        <v>133</v>
      </c>
      <c r="BK133" s="172">
        <f>ROUND(I133*H133,3)</f>
        <v>0</v>
      </c>
      <c r="BL133" s="14" t="s">
        <v>132</v>
      </c>
      <c r="BM133" s="170" t="s">
        <v>148</v>
      </c>
    </row>
    <row r="134" spans="1:65" s="12" customFormat="1" ht="26" customHeight="1">
      <c r="B134" s="145"/>
      <c r="D134" s="146" t="s">
        <v>74</v>
      </c>
      <c r="E134" s="147" t="s">
        <v>149</v>
      </c>
      <c r="F134" s="147" t="s">
        <v>150</v>
      </c>
      <c r="I134" s="148"/>
      <c r="J134" s="149">
        <f>BK134</f>
        <v>0</v>
      </c>
      <c r="L134" s="145"/>
      <c r="M134" s="150"/>
      <c r="N134" s="151"/>
      <c r="O134" s="151"/>
      <c r="P134" s="152">
        <f>P135+P137</f>
        <v>0</v>
      </c>
      <c r="Q134" s="151"/>
      <c r="R134" s="152">
        <f>R135+R137</f>
        <v>5.5900000000000005E-2</v>
      </c>
      <c r="S134" s="151"/>
      <c r="T134" s="153">
        <f>T135+T137</f>
        <v>0</v>
      </c>
      <c r="AR134" s="146" t="s">
        <v>83</v>
      </c>
      <c r="AT134" s="154" t="s">
        <v>74</v>
      </c>
      <c r="AU134" s="154" t="s">
        <v>75</v>
      </c>
      <c r="AY134" s="146" t="s">
        <v>125</v>
      </c>
      <c r="BK134" s="155">
        <f>BK135+BK137</f>
        <v>0</v>
      </c>
    </row>
    <row r="135" spans="1:65" s="12" customFormat="1" ht="22.75" customHeight="1">
      <c r="B135" s="145"/>
      <c r="D135" s="146" t="s">
        <v>74</v>
      </c>
      <c r="E135" s="156" t="s">
        <v>138</v>
      </c>
      <c r="F135" s="156" t="s">
        <v>151</v>
      </c>
      <c r="I135" s="148"/>
      <c r="J135" s="157">
        <f>BK135</f>
        <v>0</v>
      </c>
      <c r="L135" s="145"/>
      <c r="M135" s="150"/>
      <c r="N135" s="151"/>
      <c r="O135" s="151"/>
      <c r="P135" s="152">
        <f>P136</f>
        <v>0</v>
      </c>
      <c r="Q135" s="151"/>
      <c r="R135" s="152">
        <f>R136</f>
        <v>0</v>
      </c>
      <c r="S135" s="151"/>
      <c r="T135" s="153">
        <f>T136</f>
        <v>0</v>
      </c>
      <c r="AR135" s="146" t="s">
        <v>83</v>
      </c>
      <c r="AT135" s="154" t="s">
        <v>74</v>
      </c>
      <c r="AU135" s="154" t="s">
        <v>83</v>
      </c>
      <c r="AY135" s="146" t="s">
        <v>125</v>
      </c>
      <c r="BK135" s="155">
        <f>BK136</f>
        <v>0</v>
      </c>
    </row>
    <row r="136" spans="1:65" s="2" customFormat="1" ht="24" customHeight="1">
      <c r="A136" s="29"/>
      <c r="B136" s="158"/>
      <c r="C136" s="159" t="s">
        <v>152</v>
      </c>
      <c r="D136" s="159" t="s">
        <v>128</v>
      </c>
      <c r="E136" s="160" t="s">
        <v>153</v>
      </c>
      <c r="F136" s="161" t="s">
        <v>154</v>
      </c>
      <c r="G136" s="162" t="s">
        <v>155</v>
      </c>
      <c r="H136" s="163">
        <v>13.5</v>
      </c>
      <c r="I136" s="164"/>
      <c r="J136" s="163">
        <f>ROUND(I136*H136,3)</f>
        <v>0</v>
      </c>
      <c r="K136" s="165"/>
      <c r="L136" s="30"/>
      <c r="M136" s="166" t="s">
        <v>1</v>
      </c>
      <c r="N136" s="167" t="s">
        <v>41</v>
      </c>
      <c r="O136" s="55"/>
      <c r="P136" s="168">
        <f>O136*H136</f>
        <v>0</v>
      </c>
      <c r="Q136" s="168">
        <v>0</v>
      </c>
      <c r="R136" s="168">
        <f>Q136*H136</f>
        <v>0</v>
      </c>
      <c r="S136" s="168">
        <v>0</v>
      </c>
      <c r="T136" s="16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0" t="s">
        <v>132</v>
      </c>
      <c r="AT136" s="170" t="s">
        <v>128</v>
      </c>
      <c r="AU136" s="170" t="s">
        <v>133</v>
      </c>
      <c r="AY136" s="14" t="s">
        <v>125</v>
      </c>
      <c r="BE136" s="171">
        <f>IF(N136="základná",J136,0)</f>
        <v>0</v>
      </c>
      <c r="BF136" s="171">
        <f>IF(N136="znížená",J136,0)</f>
        <v>0</v>
      </c>
      <c r="BG136" s="171">
        <f>IF(N136="zákl. prenesená",J136,0)</f>
        <v>0</v>
      </c>
      <c r="BH136" s="171">
        <f>IF(N136="zníž. prenesená",J136,0)</f>
        <v>0</v>
      </c>
      <c r="BI136" s="171">
        <f>IF(N136="nulová",J136,0)</f>
        <v>0</v>
      </c>
      <c r="BJ136" s="14" t="s">
        <v>133</v>
      </c>
      <c r="BK136" s="172">
        <f>ROUND(I136*H136,3)</f>
        <v>0</v>
      </c>
      <c r="BL136" s="14" t="s">
        <v>132</v>
      </c>
      <c r="BM136" s="170" t="s">
        <v>156</v>
      </c>
    </row>
    <row r="137" spans="1:65" s="12" customFormat="1" ht="22.75" customHeight="1">
      <c r="B137" s="145"/>
      <c r="D137" s="146" t="s">
        <v>74</v>
      </c>
      <c r="E137" s="156" t="s">
        <v>152</v>
      </c>
      <c r="F137" s="156" t="s">
        <v>157</v>
      </c>
      <c r="I137" s="148"/>
      <c r="J137" s="157">
        <f>BK137</f>
        <v>0</v>
      </c>
      <c r="L137" s="145"/>
      <c r="M137" s="150"/>
      <c r="N137" s="151"/>
      <c r="O137" s="151"/>
      <c r="P137" s="152">
        <f>SUM(P138:P143)</f>
        <v>0</v>
      </c>
      <c r="Q137" s="151"/>
      <c r="R137" s="152">
        <f>SUM(R138:R143)</f>
        <v>5.5900000000000005E-2</v>
      </c>
      <c r="S137" s="151"/>
      <c r="T137" s="153">
        <f>SUM(T138:T143)</f>
        <v>0</v>
      </c>
      <c r="AR137" s="146" t="s">
        <v>83</v>
      </c>
      <c r="AT137" s="154" t="s">
        <v>74</v>
      </c>
      <c r="AU137" s="154" t="s">
        <v>83</v>
      </c>
      <c r="AY137" s="146" t="s">
        <v>125</v>
      </c>
      <c r="BK137" s="155">
        <f>SUM(BK138:BK143)</f>
        <v>0</v>
      </c>
    </row>
    <row r="138" spans="1:65" s="2" customFormat="1" ht="24" customHeight="1">
      <c r="A138" s="29"/>
      <c r="B138" s="158"/>
      <c r="C138" s="159" t="s">
        <v>158</v>
      </c>
      <c r="D138" s="159" t="s">
        <v>128</v>
      </c>
      <c r="E138" s="160" t="s">
        <v>159</v>
      </c>
      <c r="F138" s="161" t="s">
        <v>160</v>
      </c>
      <c r="G138" s="162" t="s">
        <v>161</v>
      </c>
      <c r="H138" s="163">
        <v>27</v>
      </c>
      <c r="I138" s="164"/>
      <c r="J138" s="163">
        <f t="shared" ref="J138:J143" si="0">ROUND(I138*H138,3)</f>
        <v>0</v>
      </c>
      <c r="K138" s="165"/>
      <c r="L138" s="30"/>
      <c r="M138" s="166" t="s">
        <v>1</v>
      </c>
      <c r="N138" s="167" t="s">
        <v>41</v>
      </c>
      <c r="O138" s="55"/>
      <c r="P138" s="168">
        <f t="shared" ref="P138:P143" si="1">O138*H138</f>
        <v>0</v>
      </c>
      <c r="Q138" s="168">
        <v>0</v>
      </c>
      <c r="R138" s="168">
        <f t="shared" ref="R138:R143" si="2">Q138*H138</f>
        <v>0</v>
      </c>
      <c r="S138" s="168">
        <v>0</v>
      </c>
      <c r="T138" s="169">
        <f t="shared" ref="T138:T143" si="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0" t="s">
        <v>132</v>
      </c>
      <c r="AT138" s="170" t="s">
        <v>128</v>
      </c>
      <c r="AU138" s="170" t="s">
        <v>133</v>
      </c>
      <c r="AY138" s="14" t="s">
        <v>125</v>
      </c>
      <c r="BE138" s="171">
        <f t="shared" ref="BE138:BE143" si="4">IF(N138="základná",J138,0)</f>
        <v>0</v>
      </c>
      <c r="BF138" s="171">
        <f t="shared" ref="BF138:BF143" si="5">IF(N138="znížená",J138,0)</f>
        <v>0</v>
      </c>
      <c r="BG138" s="171">
        <f t="shared" ref="BG138:BG143" si="6">IF(N138="zákl. prenesená",J138,0)</f>
        <v>0</v>
      </c>
      <c r="BH138" s="171">
        <f t="shared" ref="BH138:BH143" si="7">IF(N138="zníž. prenesená",J138,0)</f>
        <v>0</v>
      </c>
      <c r="BI138" s="171">
        <f t="shared" ref="BI138:BI143" si="8">IF(N138="nulová",J138,0)</f>
        <v>0</v>
      </c>
      <c r="BJ138" s="14" t="s">
        <v>133</v>
      </c>
      <c r="BK138" s="172">
        <f t="shared" ref="BK138:BK143" si="9">ROUND(I138*H138,3)</f>
        <v>0</v>
      </c>
      <c r="BL138" s="14" t="s">
        <v>132</v>
      </c>
      <c r="BM138" s="170" t="s">
        <v>162</v>
      </c>
    </row>
    <row r="139" spans="1:65" s="2" customFormat="1" ht="24" customHeight="1">
      <c r="A139" s="29"/>
      <c r="B139" s="158"/>
      <c r="C139" s="159" t="s">
        <v>163</v>
      </c>
      <c r="D139" s="159" t="s">
        <v>128</v>
      </c>
      <c r="E139" s="160" t="s">
        <v>164</v>
      </c>
      <c r="F139" s="161" t="s">
        <v>165</v>
      </c>
      <c r="G139" s="162" t="s">
        <v>161</v>
      </c>
      <c r="H139" s="163">
        <v>300</v>
      </c>
      <c r="I139" s="164"/>
      <c r="J139" s="163">
        <f t="shared" si="0"/>
        <v>0</v>
      </c>
      <c r="K139" s="165"/>
      <c r="L139" s="30"/>
      <c r="M139" s="166" t="s">
        <v>1</v>
      </c>
      <c r="N139" s="167" t="s">
        <v>41</v>
      </c>
      <c r="O139" s="55"/>
      <c r="P139" s="168">
        <f t="shared" si="1"/>
        <v>0</v>
      </c>
      <c r="Q139" s="168">
        <v>0</v>
      </c>
      <c r="R139" s="168">
        <f t="shared" si="2"/>
        <v>0</v>
      </c>
      <c r="S139" s="168">
        <v>0</v>
      </c>
      <c r="T139" s="16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0" t="s">
        <v>132</v>
      </c>
      <c r="AT139" s="170" t="s">
        <v>128</v>
      </c>
      <c r="AU139" s="170" t="s">
        <v>133</v>
      </c>
      <c r="AY139" s="14" t="s">
        <v>125</v>
      </c>
      <c r="BE139" s="171">
        <f t="shared" si="4"/>
        <v>0</v>
      </c>
      <c r="BF139" s="171">
        <f t="shared" si="5"/>
        <v>0</v>
      </c>
      <c r="BG139" s="171">
        <f t="shared" si="6"/>
        <v>0</v>
      </c>
      <c r="BH139" s="171">
        <f t="shared" si="7"/>
        <v>0</v>
      </c>
      <c r="BI139" s="171">
        <f t="shared" si="8"/>
        <v>0</v>
      </c>
      <c r="BJ139" s="14" t="s">
        <v>133</v>
      </c>
      <c r="BK139" s="172">
        <f t="shared" si="9"/>
        <v>0</v>
      </c>
      <c r="BL139" s="14" t="s">
        <v>132</v>
      </c>
      <c r="BM139" s="170" t="s">
        <v>166</v>
      </c>
    </row>
    <row r="140" spans="1:65" s="2" customFormat="1" ht="24" customHeight="1">
      <c r="A140" s="29"/>
      <c r="B140" s="158"/>
      <c r="C140" s="159" t="s">
        <v>126</v>
      </c>
      <c r="D140" s="159" t="s">
        <v>128</v>
      </c>
      <c r="E140" s="160" t="s">
        <v>167</v>
      </c>
      <c r="F140" s="161" t="s">
        <v>728</v>
      </c>
      <c r="G140" s="162" t="s">
        <v>161</v>
      </c>
      <c r="H140" s="163">
        <v>50</v>
      </c>
      <c r="I140" s="164"/>
      <c r="J140" s="163">
        <f t="shared" si="0"/>
        <v>0</v>
      </c>
      <c r="K140" s="165"/>
      <c r="L140" s="30"/>
      <c r="M140" s="166" t="s">
        <v>1</v>
      </c>
      <c r="N140" s="167" t="s">
        <v>41</v>
      </c>
      <c r="O140" s="55"/>
      <c r="P140" s="168">
        <f t="shared" si="1"/>
        <v>0</v>
      </c>
      <c r="Q140" s="168">
        <v>0</v>
      </c>
      <c r="R140" s="168">
        <f t="shared" si="2"/>
        <v>0</v>
      </c>
      <c r="S140" s="168">
        <v>0</v>
      </c>
      <c r="T140" s="16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0" t="s">
        <v>132</v>
      </c>
      <c r="AT140" s="170" t="s">
        <v>128</v>
      </c>
      <c r="AU140" s="170" t="s">
        <v>133</v>
      </c>
      <c r="AY140" s="14" t="s">
        <v>125</v>
      </c>
      <c r="BE140" s="171">
        <f t="shared" si="4"/>
        <v>0</v>
      </c>
      <c r="BF140" s="171">
        <f t="shared" si="5"/>
        <v>0</v>
      </c>
      <c r="BG140" s="171">
        <f t="shared" si="6"/>
        <v>0</v>
      </c>
      <c r="BH140" s="171">
        <f t="shared" si="7"/>
        <v>0</v>
      </c>
      <c r="BI140" s="171">
        <f t="shared" si="8"/>
        <v>0</v>
      </c>
      <c r="BJ140" s="14" t="s">
        <v>133</v>
      </c>
      <c r="BK140" s="172">
        <f t="shared" si="9"/>
        <v>0</v>
      </c>
      <c r="BL140" s="14" t="s">
        <v>132</v>
      </c>
      <c r="BM140" s="170" t="s">
        <v>168</v>
      </c>
    </row>
    <row r="141" spans="1:65" s="2" customFormat="1" ht="24" customHeight="1">
      <c r="A141" s="29"/>
      <c r="B141" s="158"/>
      <c r="C141" s="159" t="s">
        <v>169</v>
      </c>
      <c r="D141" s="159" t="s">
        <v>128</v>
      </c>
      <c r="E141" s="160" t="s">
        <v>170</v>
      </c>
      <c r="F141" s="161" t="s">
        <v>171</v>
      </c>
      <c r="G141" s="162" t="s">
        <v>172</v>
      </c>
      <c r="H141" s="163">
        <v>2</v>
      </c>
      <c r="I141" s="164"/>
      <c r="J141" s="163">
        <f t="shared" si="0"/>
        <v>0</v>
      </c>
      <c r="K141" s="165"/>
      <c r="L141" s="30"/>
      <c r="M141" s="166" t="s">
        <v>1</v>
      </c>
      <c r="N141" s="167" t="s">
        <v>41</v>
      </c>
      <c r="O141" s="55"/>
      <c r="P141" s="168">
        <f t="shared" si="1"/>
        <v>0</v>
      </c>
      <c r="Q141" s="168">
        <v>1.7500000000000002E-2</v>
      </c>
      <c r="R141" s="168">
        <f t="shared" si="2"/>
        <v>3.5000000000000003E-2</v>
      </c>
      <c r="S141" s="168">
        <v>0</v>
      </c>
      <c r="T141" s="16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0" t="s">
        <v>173</v>
      </c>
      <c r="AT141" s="170" t="s">
        <v>128</v>
      </c>
      <c r="AU141" s="170" t="s">
        <v>133</v>
      </c>
      <c r="AY141" s="14" t="s">
        <v>125</v>
      </c>
      <c r="BE141" s="171">
        <f t="shared" si="4"/>
        <v>0</v>
      </c>
      <c r="BF141" s="171">
        <f t="shared" si="5"/>
        <v>0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4" t="s">
        <v>133</v>
      </c>
      <c r="BK141" s="172">
        <f t="shared" si="9"/>
        <v>0</v>
      </c>
      <c r="BL141" s="14" t="s">
        <v>173</v>
      </c>
      <c r="BM141" s="170" t="s">
        <v>174</v>
      </c>
    </row>
    <row r="142" spans="1:65" s="2" customFormat="1" ht="16.5" customHeight="1">
      <c r="A142" s="29"/>
      <c r="B142" s="158"/>
      <c r="C142" s="173" t="s">
        <v>175</v>
      </c>
      <c r="D142" s="173" t="s">
        <v>176</v>
      </c>
      <c r="E142" s="174" t="s">
        <v>177</v>
      </c>
      <c r="F142" s="175" t="s">
        <v>178</v>
      </c>
      <c r="G142" s="176" t="s">
        <v>172</v>
      </c>
      <c r="H142" s="177">
        <v>1</v>
      </c>
      <c r="I142" s="178"/>
      <c r="J142" s="177">
        <f t="shared" si="0"/>
        <v>0</v>
      </c>
      <c r="K142" s="179"/>
      <c r="L142" s="180"/>
      <c r="M142" s="181" t="s">
        <v>1</v>
      </c>
      <c r="N142" s="182" t="s">
        <v>41</v>
      </c>
      <c r="O142" s="55"/>
      <c r="P142" s="168">
        <f t="shared" si="1"/>
        <v>0</v>
      </c>
      <c r="Q142" s="168">
        <v>0.01</v>
      </c>
      <c r="R142" s="168">
        <f t="shared" si="2"/>
        <v>0.01</v>
      </c>
      <c r="S142" s="168">
        <v>0</v>
      </c>
      <c r="T142" s="16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0" t="s">
        <v>173</v>
      </c>
      <c r="AT142" s="170" t="s">
        <v>176</v>
      </c>
      <c r="AU142" s="170" t="s">
        <v>133</v>
      </c>
      <c r="AY142" s="14" t="s">
        <v>125</v>
      </c>
      <c r="BE142" s="171">
        <f t="shared" si="4"/>
        <v>0</v>
      </c>
      <c r="BF142" s="171">
        <f t="shared" si="5"/>
        <v>0</v>
      </c>
      <c r="BG142" s="171">
        <f t="shared" si="6"/>
        <v>0</v>
      </c>
      <c r="BH142" s="171">
        <f t="shared" si="7"/>
        <v>0</v>
      </c>
      <c r="BI142" s="171">
        <f t="shared" si="8"/>
        <v>0</v>
      </c>
      <c r="BJ142" s="14" t="s">
        <v>133</v>
      </c>
      <c r="BK142" s="172">
        <f t="shared" si="9"/>
        <v>0</v>
      </c>
      <c r="BL142" s="14" t="s">
        <v>173</v>
      </c>
      <c r="BM142" s="170" t="s">
        <v>179</v>
      </c>
    </row>
    <row r="143" spans="1:65" s="2" customFormat="1" ht="16.5" customHeight="1">
      <c r="A143" s="29"/>
      <c r="B143" s="158"/>
      <c r="C143" s="173" t="s">
        <v>180</v>
      </c>
      <c r="D143" s="173" t="s">
        <v>176</v>
      </c>
      <c r="E143" s="174" t="s">
        <v>181</v>
      </c>
      <c r="F143" s="175" t="s">
        <v>182</v>
      </c>
      <c r="G143" s="176" t="s">
        <v>172</v>
      </c>
      <c r="H143" s="177">
        <v>1</v>
      </c>
      <c r="I143" s="178"/>
      <c r="J143" s="177">
        <f t="shared" si="0"/>
        <v>0</v>
      </c>
      <c r="K143" s="179"/>
      <c r="L143" s="180"/>
      <c r="M143" s="181" t="s">
        <v>1</v>
      </c>
      <c r="N143" s="182" t="s">
        <v>41</v>
      </c>
      <c r="O143" s="55"/>
      <c r="P143" s="168">
        <f t="shared" si="1"/>
        <v>0</v>
      </c>
      <c r="Q143" s="168">
        <v>1.09E-2</v>
      </c>
      <c r="R143" s="168">
        <f t="shared" si="2"/>
        <v>1.09E-2</v>
      </c>
      <c r="S143" s="168">
        <v>0</v>
      </c>
      <c r="T143" s="16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0" t="s">
        <v>173</v>
      </c>
      <c r="AT143" s="170" t="s">
        <v>176</v>
      </c>
      <c r="AU143" s="170" t="s">
        <v>133</v>
      </c>
      <c r="AY143" s="14" t="s">
        <v>125</v>
      </c>
      <c r="BE143" s="171">
        <f t="shared" si="4"/>
        <v>0</v>
      </c>
      <c r="BF143" s="171">
        <f t="shared" si="5"/>
        <v>0</v>
      </c>
      <c r="BG143" s="171">
        <f t="shared" si="6"/>
        <v>0</v>
      </c>
      <c r="BH143" s="171">
        <f t="shared" si="7"/>
        <v>0</v>
      </c>
      <c r="BI143" s="171">
        <f t="shared" si="8"/>
        <v>0</v>
      </c>
      <c r="BJ143" s="14" t="s">
        <v>133</v>
      </c>
      <c r="BK143" s="172">
        <f t="shared" si="9"/>
        <v>0</v>
      </c>
      <c r="BL143" s="14" t="s">
        <v>173</v>
      </c>
      <c r="BM143" s="170" t="s">
        <v>183</v>
      </c>
    </row>
    <row r="144" spans="1:65" s="12" customFormat="1" ht="26" customHeight="1">
      <c r="B144" s="145"/>
      <c r="D144" s="146" t="s">
        <v>74</v>
      </c>
      <c r="E144" s="147" t="s">
        <v>184</v>
      </c>
      <c r="F144" s="147" t="s">
        <v>185</v>
      </c>
      <c r="I144" s="148"/>
      <c r="J144" s="149">
        <f>BK144</f>
        <v>0</v>
      </c>
      <c r="L144" s="145"/>
      <c r="M144" s="150"/>
      <c r="N144" s="151"/>
      <c r="O144" s="151"/>
      <c r="P144" s="152">
        <f>P145+P150+P157</f>
        <v>0</v>
      </c>
      <c r="Q144" s="151"/>
      <c r="R144" s="152">
        <f>R145+R150+R157</f>
        <v>1.049196</v>
      </c>
      <c r="S144" s="151"/>
      <c r="T144" s="153">
        <f>T145+T150+T157</f>
        <v>0</v>
      </c>
      <c r="AR144" s="146" t="s">
        <v>133</v>
      </c>
      <c r="AT144" s="154" t="s">
        <v>74</v>
      </c>
      <c r="AU144" s="154" t="s">
        <v>75</v>
      </c>
      <c r="AY144" s="146" t="s">
        <v>125</v>
      </c>
      <c r="BK144" s="155">
        <f>BK145+BK150+BK157</f>
        <v>0</v>
      </c>
    </row>
    <row r="145" spans="1:65" s="12" customFormat="1" ht="22.75" customHeight="1">
      <c r="B145" s="145"/>
      <c r="D145" s="146" t="s">
        <v>74</v>
      </c>
      <c r="E145" s="156" t="s">
        <v>186</v>
      </c>
      <c r="F145" s="156" t="s">
        <v>187</v>
      </c>
      <c r="I145" s="148"/>
      <c r="J145" s="157">
        <f>BK145</f>
        <v>0</v>
      </c>
      <c r="L145" s="145"/>
      <c r="M145" s="150"/>
      <c r="N145" s="151"/>
      <c r="O145" s="151"/>
      <c r="P145" s="152">
        <f>SUM(P146:P149)</f>
        <v>0</v>
      </c>
      <c r="Q145" s="151"/>
      <c r="R145" s="152">
        <f>SUM(R146:R149)</f>
        <v>5.2000000000000005E-2</v>
      </c>
      <c r="S145" s="151"/>
      <c r="T145" s="153">
        <f>SUM(T146:T149)</f>
        <v>0</v>
      </c>
      <c r="AR145" s="146" t="s">
        <v>133</v>
      </c>
      <c r="AT145" s="154" t="s">
        <v>74</v>
      </c>
      <c r="AU145" s="154" t="s">
        <v>83</v>
      </c>
      <c r="AY145" s="146" t="s">
        <v>125</v>
      </c>
      <c r="BK145" s="155">
        <f>SUM(BK146:BK149)</f>
        <v>0</v>
      </c>
    </row>
    <row r="146" spans="1:65" s="2" customFormat="1" ht="24" customHeight="1">
      <c r="A146" s="29"/>
      <c r="B146" s="158"/>
      <c r="C146" s="159" t="s">
        <v>188</v>
      </c>
      <c r="D146" s="159" t="s">
        <v>128</v>
      </c>
      <c r="E146" s="160" t="s">
        <v>189</v>
      </c>
      <c r="F146" s="161" t="s">
        <v>190</v>
      </c>
      <c r="G146" s="162" t="s">
        <v>172</v>
      </c>
      <c r="H146" s="163">
        <v>2</v>
      </c>
      <c r="I146" s="164"/>
      <c r="J146" s="163">
        <f>ROUND(I146*H146,3)</f>
        <v>0</v>
      </c>
      <c r="K146" s="165"/>
      <c r="L146" s="30"/>
      <c r="M146" s="166" t="s">
        <v>1</v>
      </c>
      <c r="N146" s="167" t="s">
        <v>41</v>
      </c>
      <c r="O146" s="55"/>
      <c r="P146" s="168">
        <f>O146*H146</f>
        <v>0</v>
      </c>
      <c r="Q146" s="168">
        <v>0</v>
      </c>
      <c r="R146" s="168">
        <f>Q146*H146</f>
        <v>0</v>
      </c>
      <c r="S146" s="168">
        <v>0</v>
      </c>
      <c r="T146" s="169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0" t="s">
        <v>191</v>
      </c>
      <c r="AT146" s="170" t="s">
        <v>128</v>
      </c>
      <c r="AU146" s="170" t="s">
        <v>133</v>
      </c>
      <c r="AY146" s="14" t="s">
        <v>125</v>
      </c>
      <c r="BE146" s="171">
        <f>IF(N146="základná",J146,0)</f>
        <v>0</v>
      </c>
      <c r="BF146" s="171">
        <f>IF(N146="znížená",J146,0)</f>
        <v>0</v>
      </c>
      <c r="BG146" s="171">
        <f>IF(N146="zákl. prenesená",J146,0)</f>
        <v>0</v>
      </c>
      <c r="BH146" s="171">
        <f>IF(N146="zníž. prenesená",J146,0)</f>
        <v>0</v>
      </c>
      <c r="BI146" s="171">
        <f>IF(N146="nulová",J146,0)</f>
        <v>0</v>
      </c>
      <c r="BJ146" s="14" t="s">
        <v>133</v>
      </c>
      <c r="BK146" s="172">
        <f>ROUND(I146*H146,3)</f>
        <v>0</v>
      </c>
      <c r="BL146" s="14" t="s">
        <v>191</v>
      </c>
      <c r="BM146" s="170" t="s">
        <v>192</v>
      </c>
    </row>
    <row r="147" spans="1:65" s="2" customFormat="1" ht="24" customHeight="1">
      <c r="A147" s="29"/>
      <c r="B147" s="158"/>
      <c r="C147" s="173" t="s">
        <v>193</v>
      </c>
      <c r="D147" s="173" t="s">
        <v>176</v>
      </c>
      <c r="E147" s="174" t="s">
        <v>194</v>
      </c>
      <c r="F147" s="175" t="s">
        <v>729</v>
      </c>
      <c r="G147" s="176" t="s">
        <v>172</v>
      </c>
      <c r="H147" s="177">
        <v>2</v>
      </c>
      <c r="I147" s="178"/>
      <c r="J147" s="177">
        <f>ROUND(I147*H147,3)</f>
        <v>0</v>
      </c>
      <c r="K147" s="179"/>
      <c r="L147" s="180"/>
      <c r="M147" s="181" t="s">
        <v>1</v>
      </c>
      <c r="N147" s="182" t="s">
        <v>41</v>
      </c>
      <c r="O147" s="55"/>
      <c r="P147" s="168">
        <f>O147*H147</f>
        <v>0</v>
      </c>
      <c r="Q147" s="168">
        <v>1E-3</v>
      </c>
      <c r="R147" s="168">
        <f>Q147*H147</f>
        <v>2E-3</v>
      </c>
      <c r="S147" s="168">
        <v>0</v>
      </c>
      <c r="T147" s="16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0" t="s">
        <v>195</v>
      </c>
      <c r="AT147" s="170" t="s">
        <v>176</v>
      </c>
      <c r="AU147" s="170" t="s">
        <v>133</v>
      </c>
      <c r="AY147" s="14" t="s">
        <v>125</v>
      </c>
      <c r="BE147" s="171">
        <f>IF(N147="základná",J147,0)</f>
        <v>0</v>
      </c>
      <c r="BF147" s="171">
        <f>IF(N147="znížená",J147,0)</f>
        <v>0</v>
      </c>
      <c r="BG147" s="171">
        <f>IF(N147="zákl. prenesená",J147,0)</f>
        <v>0</v>
      </c>
      <c r="BH147" s="171">
        <f>IF(N147="zníž. prenesená",J147,0)</f>
        <v>0</v>
      </c>
      <c r="BI147" s="171">
        <f>IF(N147="nulová",J147,0)</f>
        <v>0</v>
      </c>
      <c r="BJ147" s="14" t="s">
        <v>133</v>
      </c>
      <c r="BK147" s="172">
        <f>ROUND(I147*H147,3)</f>
        <v>0</v>
      </c>
      <c r="BL147" s="14" t="s">
        <v>191</v>
      </c>
      <c r="BM147" s="170" t="s">
        <v>196</v>
      </c>
    </row>
    <row r="148" spans="1:65" s="2" customFormat="1" ht="24" customHeight="1">
      <c r="A148" s="29"/>
      <c r="B148" s="158"/>
      <c r="C148" s="173" t="s">
        <v>197</v>
      </c>
      <c r="D148" s="173" t="s">
        <v>176</v>
      </c>
      <c r="E148" s="174" t="s">
        <v>198</v>
      </c>
      <c r="F148" s="175" t="s">
        <v>730</v>
      </c>
      <c r="G148" s="176" t="s">
        <v>172</v>
      </c>
      <c r="H148" s="177">
        <v>2</v>
      </c>
      <c r="I148" s="178"/>
      <c r="J148" s="177">
        <f>ROUND(I148*H148,3)</f>
        <v>0</v>
      </c>
      <c r="K148" s="179"/>
      <c r="L148" s="180"/>
      <c r="M148" s="181" t="s">
        <v>1</v>
      </c>
      <c r="N148" s="182" t="s">
        <v>41</v>
      </c>
      <c r="O148" s="55"/>
      <c r="P148" s="168">
        <f>O148*H148</f>
        <v>0</v>
      </c>
      <c r="Q148" s="168">
        <v>2.5000000000000001E-2</v>
      </c>
      <c r="R148" s="168">
        <f>Q148*H148</f>
        <v>0.05</v>
      </c>
      <c r="S148" s="168">
        <v>0</v>
      </c>
      <c r="T148" s="16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0" t="s">
        <v>195</v>
      </c>
      <c r="AT148" s="170" t="s">
        <v>176</v>
      </c>
      <c r="AU148" s="170" t="s">
        <v>133</v>
      </c>
      <c r="AY148" s="14" t="s">
        <v>125</v>
      </c>
      <c r="BE148" s="171">
        <f>IF(N148="základná",J148,0)</f>
        <v>0</v>
      </c>
      <c r="BF148" s="171">
        <f>IF(N148="znížená",J148,0)</f>
        <v>0</v>
      </c>
      <c r="BG148" s="171">
        <f>IF(N148="zákl. prenesená",J148,0)</f>
        <v>0</v>
      </c>
      <c r="BH148" s="171">
        <f>IF(N148="zníž. prenesená",J148,0)</f>
        <v>0</v>
      </c>
      <c r="BI148" s="171">
        <f>IF(N148="nulová",J148,0)</f>
        <v>0</v>
      </c>
      <c r="BJ148" s="14" t="s">
        <v>133</v>
      </c>
      <c r="BK148" s="172">
        <f>ROUND(I148*H148,3)</f>
        <v>0</v>
      </c>
      <c r="BL148" s="14" t="s">
        <v>191</v>
      </c>
      <c r="BM148" s="170" t="s">
        <v>199</v>
      </c>
    </row>
    <row r="149" spans="1:65" s="2" customFormat="1" ht="24" customHeight="1">
      <c r="A149" s="29"/>
      <c r="B149" s="158"/>
      <c r="C149" s="159" t="s">
        <v>191</v>
      </c>
      <c r="D149" s="159" t="s">
        <v>128</v>
      </c>
      <c r="E149" s="160" t="s">
        <v>200</v>
      </c>
      <c r="F149" s="161" t="s">
        <v>201</v>
      </c>
      <c r="G149" s="162" t="s">
        <v>131</v>
      </c>
      <c r="H149" s="163">
        <v>5.1999999999999998E-2</v>
      </c>
      <c r="I149" s="164"/>
      <c r="J149" s="163">
        <f>ROUND(I149*H149,3)</f>
        <v>0</v>
      </c>
      <c r="K149" s="165"/>
      <c r="L149" s="30"/>
      <c r="M149" s="166" t="s">
        <v>1</v>
      </c>
      <c r="N149" s="167" t="s">
        <v>41</v>
      </c>
      <c r="O149" s="55"/>
      <c r="P149" s="168">
        <f>O149*H149</f>
        <v>0</v>
      </c>
      <c r="Q149" s="168">
        <v>0</v>
      </c>
      <c r="R149" s="168">
        <f>Q149*H149</f>
        <v>0</v>
      </c>
      <c r="S149" s="168">
        <v>0</v>
      </c>
      <c r="T149" s="16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0" t="s">
        <v>191</v>
      </c>
      <c r="AT149" s="170" t="s">
        <v>128</v>
      </c>
      <c r="AU149" s="170" t="s">
        <v>133</v>
      </c>
      <c r="AY149" s="14" t="s">
        <v>125</v>
      </c>
      <c r="BE149" s="171">
        <f>IF(N149="základná",J149,0)</f>
        <v>0</v>
      </c>
      <c r="BF149" s="171">
        <f>IF(N149="znížená",J149,0)</f>
        <v>0</v>
      </c>
      <c r="BG149" s="171">
        <f>IF(N149="zákl. prenesená",J149,0)</f>
        <v>0</v>
      </c>
      <c r="BH149" s="171">
        <f>IF(N149="zníž. prenesená",J149,0)</f>
        <v>0</v>
      </c>
      <c r="BI149" s="171">
        <f>IF(N149="nulová",J149,0)</f>
        <v>0</v>
      </c>
      <c r="BJ149" s="14" t="s">
        <v>133</v>
      </c>
      <c r="BK149" s="172">
        <f>ROUND(I149*H149,3)</f>
        <v>0</v>
      </c>
      <c r="BL149" s="14" t="s">
        <v>191</v>
      </c>
      <c r="BM149" s="170" t="s">
        <v>202</v>
      </c>
    </row>
    <row r="150" spans="1:65" s="12" customFormat="1" ht="22.75" customHeight="1">
      <c r="B150" s="145"/>
      <c r="D150" s="146" t="s">
        <v>74</v>
      </c>
      <c r="E150" s="156" t="s">
        <v>203</v>
      </c>
      <c r="F150" s="156" t="s">
        <v>204</v>
      </c>
      <c r="I150" s="148"/>
      <c r="J150" s="157">
        <f>BK150</f>
        <v>0</v>
      </c>
      <c r="L150" s="145"/>
      <c r="M150" s="150"/>
      <c r="N150" s="151"/>
      <c r="O150" s="151"/>
      <c r="P150" s="152">
        <f>SUM(P151:P156)</f>
        <v>0</v>
      </c>
      <c r="Q150" s="151"/>
      <c r="R150" s="152">
        <f>SUM(R151:R156)</f>
        <v>0.99719599999999997</v>
      </c>
      <c r="S150" s="151"/>
      <c r="T150" s="153">
        <f>SUM(T151:T156)</f>
        <v>0</v>
      </c>
      <c r="AR150" s="146" t="s">
        <v>133</v>
      </c>
      <c r="AT150" s="154" t="s">
        <v>74</v>
      </c>
      <c r="AU150" s="154" t="s">
        <v>83</v>
      </c>
      <c r="AY150" s="146" t="s">
        <v>125</v>
      </c>
      <c r="BK150" s="155">
        <f>SUM(BK151:BK156)</f>
        <v>0</v>
      </c>
    </row>
    <row r="151" spans="1:65" s="2" customFormat="1" ht="24" customHeight="1">
      <c r="A151" s="29"/>
      <c r="B151" s="158"/>
      <c r="C151" s="159" t="s">
        <v>205</v>
      </c>
      <c r="D151" s="159" t="s">
        <v>128</v>
      </c>
      <c r="E151" s="160" t="s">
        <v>206</v>
      </c>
      <c r="F151" s="161" t="s">
        <v>207</v>
      </c>
      <c r="G151" s="162" t="s">
        <v>208</v>
      </c>
      <c r="H151" s="163">
        <v>7.85</v>
      </c>
      <c r="I151" s="164"/>
      <c r="J151" s="163">
        <f t="shared" ref="J151:J156" si="10">ROUND(I151*H151,3)</f>
        <v>0</v>
      </c>
      <c r="K151" s="165"/>
      <c r="L151" s="30"/>
      <c r="M151" s="166" t="s">
        <v>1</v>
      </c>
      <c r="N151" s="167" t="s">
        <v>41</v>
      </c>
      <c r="O151" s="55"/>
      <c r="P151" s="168">
        <f t="shared" ref="P151:P156" si="11">O151*H151</f>
        <v>0</v>
      </c>
      <c r="Q151" s="168">
        <v>6.0000000000000002E-5</v>
      </c>
      <c r="R151" s="168">
        <f t="shared" ref="R151:R156" si="12">Q151*H151</f>
        <v>4.7100000000000001E-4</v>
      </c>
      <c r="S151" s="168">
        <v>0</v>
      </c>
      <c r="T151" s="169">
        <f t="shared" ref="T151:T156" si="13"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0" t="s">
        <v>191</v>
      </c>
      <c r="AT151" s="170" t="s">
        <v>128</v>
      </c>
      <c r="AU151" s="170" t="s">
        <v>133</v>
      </c>
      <c r="AY151" s="14" t="s">
        <v>125</v>
      </c>
      <c r="BE151" s="171">
        <f t="shared" ref="BE151:BE156" si="14">IF(N151="základná",J151,0)</f>
        <v>0</v>
      </c>
      <c r="BF151" s="171">
        <f t="shared" ref="BF151:BF156" si="15">IF(N151="znížená",J151,0)</f>
        <v>0</v>
      </c>
      <c r="BG151" s="171">
        <f t="shared" ref="BG151:BG156" si="16">IF(N151="zákl. prenesená",J151,0)</f>
        <v>0</v>
      </c>
      <c r="BH151" s="171">
        <f t="shared" ref="BH151:BH156" si="17">IF(N151="zníž. prenesená",J151,0)</f>
        <v>0</v>
      </c>
      <c r="BI151" s="171">
        <f t="shared" ref="BI151:BI156" si="18">IF(N151="nulová",J151,0)</f>
        <v>0</v>
      </c>
      <c r="BJ151" s="14" t="s">
        <v>133</v>
      </c>
      <c r="BK151" s="172">
        <f t="shared" ref="BK151:BK156" si="19">ROUND(I151*H151,3)</f>
        <v>0</v>
      </c>
      <c r="BL151" s="14" t="s">
        <v>191</v>
      </c>
      <c r="BM151" s="170" t="s">
        <v>209</v>
      </c>
    </row>
    <row r="152" spans="1:65" s="2" customFormat="1" ht="24" customHeight="1">
      <c r="A152" s="29"/>
      <c r="B152" s="158"/>
      <c r="C152" s="173" t="s">
        <v>210</v>
      </c>
      <c r="D152" s="173" t="s">
        <v>176</v>
      </c>
      <c r="E152" s="174" t="s">
        <v>211</v>
      </c>
      <c r="F152" s="175" t="s">
        <v>212</v>
      </c>
      <c r="G152" s="176" t="s">
        <v>208</v>
      </c>
      <c r="H152" s="177">
        <v>7.85</v>
      </c>
      <c r="I152" s="178"/>
      <c r="J152" s="177">
        <f t="shared" si="10"/>
        <v>0</v>
      </c>
      <c r="K152" s="179"/>
      <c r="L152" s="180"/>
      <c r="M152" s="181" t="s">
        <v>1</v>
      </c>
      <c r="N152" s="182" t="s">
        <v>41</v>
      </c>
      <c r="O152" s="55"/>
      <c r="P152" s="168">
        <f t="shared" si="11"/>
        <v>0</v>
      </c>
      <c r="Q152" s="168">
        <v>7.0499999999999993E-2</v>
      </c>
      <c r="R152" s="168">
        <f t="shared" si="12"/>
        <v>0.55342499999999994</v>
      </c>
      <c r="S152" s="168">
        <v>0</v>
      </c>
      <c r="T152" s="16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0" t="s">
        <v>195</v>
      </c>
      <c r="AT152" s="170" t="s">
        <v>176</v>
      </c>
      <c r="AU152" s="170" t="s">
        <v>133</v>
      </c>
      <c r="AY152" s="14" t="s">
        <v>125</v>
      </c>
      <c r="BE152" s="171">
        <f t="shared" si="14"/>
        <v>0</v>
      </c>
      <c r="BF152" s="171">
        <f t="shared" si="15"/>
        <v>0</v>
      </c>
      <c r="BG152" s="171">
        <f t="shared" si="16"/>
        <v>0</v>
      </c>
      <c r="BH152" s="171">
        <f t="shared" si="17"/>
        <v>0</v>
      </c>
      <c r="BI152" s="171">
        <f t="shared" si="18"/>
        <v>0</v>
      </c>
      <c r="BJ152" s="14" t="s">
        <v>133</v>
      </c>
      <c r="BK152" s="172">
        <f t="shared" si="19"/>
        <v>0</v>
      </c>
      <c r="BL152" s="14" t="s">
        <v>191</v>
      </c>
      <c r="BM152" s="170" t="s">
        <v>213</v>
      </c>
    </row>
    <row r="153" spans="1:65" s="2" customFormat="1" ht="24" customHeight="1">
      <c r="A153" s="29"/>
      <c r="B153" s="158"/>
      <c r="C153" s="159" t="s">
        <v>214</v>
      </c>
      <c r="D153" s="159" t="s">
        <v>128</v>
      </c>
      <c r="E153" s="160" t="s">
        <v>215</v>
      </c>
      <c r="F153" s="161" t="s">
        <v>216</v>
      </c>
      <c r="G153" s="162" t="s">
        <v>217</v>
      </c>
      <c r="H153" s="163">
        <v>2</v>
      </c>
      <c r="I153" s="164"/>
      <c r="J153" s="163">
        <f t="shared" si="10"/>
        <v>0</v>
      </c>
      <c r="K153" s="165"/>
      <c r="L153" s="30"/>
      <c r="M153" s="166" t="s">
        <v>1</v>
      </c>
      <c r="N153" s="167" t="s">
        <v>41</v>
      </c>
      <c r="O153" s="55"/>
      <c r="P153" s="168">
        <f t="shared" si="11"/>
        <v>0</v>
      </c>
      <c r="Q153" s="168">
        <v>6.0000000000000002E-5</v>
      </c>
      <c r="R153" s="168">
        <f t="shared" si="12"/>
        <v>1.2E-4</v>
      </c>
      <c r="S153" s="168">
        <v>0</v>
      </c>
      <c r="T153" s="16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0" t="s">
        <v>191</v>
      </c>
      <c r="AT153" s="170" t="s">
        <v>128</v>
      </c>
      <c r="AU153" s="170" t="s">
        <v>133</v>
      </c>
      <c r="AY153" s="14" t="s">
        <v>125</v>
      </c>
      <c r="BE153" s="171">
        <f t="shared" si="14"/>
        <v>0</v>
      </c>
      <c r="BF153" s="171">
        <f t="shared" si="15"/>
        <v>0</v>
      </c>
      <c r="BG153" s="171">
        <f t="shared" si="16"/>
        <v>0</v>
      </c>
      <c r="BH153" s="171">
        <f t="shared" si="17"/>
        <v>0</v>
      </c>
      <c r="BI153" s="171">
        <f t="shared" si="18"/>
        <v>0</v>
      </c>
      <c r="BJ153" s="14" t="s">
        <v>133</v>
      </c>
      <c r="BK153" s="172">
        <f t="shared" si="19"/>
        <v>0</v>
      </c>
      <c r="BL153" s="14" t="s">
        <v>191</v>
      </c>
      <c r="BM153" s="170" t="s">
        <v>218</v>
      </c>
    </row>
    <row r="154" spans="1:65" s="2" customFormat="1" ht="24" customHeight="1">
      <c r="A154" s="29"/>
      <c r="B154" s="158"/>
      <c r="C154" s="159" t="s">
        <v>7</v>
      </c>
      <c r="D154" s="159" t="s">
        <v>128</v>
      </c>
      <c r="E154" s="160" t="s">
        <v>219</v>
      </c>
      <c r="F154" s="161" t="s">
        <v>220</v>
      </c>
      <c r="G154" s="162" t="s">
        <v>172</v>
      </c>
      <c r="H154" s="163">
        <v>3</v>
      </c>
      <c r="I154" s="164"/>
      <c r="J154" s="163">
        <f t="shared" si="10"/>
        <v>0</v>
      </c>
      <c r="K154" s="165"/>
      <c r="L154" s="30"/>
      <c r="M154" s="166" t="s">
        <v>1</v>
      </c>
      <c r="N154" s="167" t="s">
        <v>41</v>
      </c>
      <c r="O154" s="55"/>
      <c r="P154" s="168">
        <f t="shared" si="11"/>
        <v>0</v>
      </c>
      <c r="Q154" s="168">
        <v>6.0000000000000002E-5</v>
      </c>
      <c r="R154" s="168">
        <f t="shared" si="12"/>
        <v>1.8000000000000001E-4</v>
      </c>
      <c r="S154" s="168">
        <v>0</v>
      </c>
      <c r="T154" s="16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0" t="s">
        <v>191</v>
      </c>
      <c r="AT154" s="170" t="s">
        <v>128</v>
      </c>
      <c r="AU154" s="170" t="s">
        <v>133</v>
      </c>
      <c r="AY154" s="14" t="s">
        <v>125</v>
      </c>
      <c r="BE154" s="171">
        <f t="shared" si="14"/>
        <v>0</v>
      </c>
      <c r="BF154" s="171">
        <f t="shared" si="15"/>
        <v>0</v>
      </c>
      <c r="BG154" s="171">
        <f t="shared" si="16"/>
        <v>0</v>
      </c>
      <c r="BH154" s="171">
        <f t="shared" si="17"/>
        <v>0</v>
      </c>
      <c r="BI154" s="171">
        <f t="shared" si="18"/>
        <v>0</v>
      </c>
      <c r="BJ154" s="14" t="s">
        <v>133</v>
      </c>
      <c r="BK154" s="172">
        <f t="shared" si="19"/>
        <v>0</v>
      </c>
      <c r="BL154" s="14" t="s">
        <v>191</v>
      </c>
      <c r="BM154" s="170" t="s">
        <v>221</v>
      </c>
    </row>
    <row r="155" spans="1:65" s="2" customFormat="1" ht="24" customHeight="1">
      <c r="A155" s="29"/>
      <c r="B155" s="158"/>
      <c r="C155" s="173" t="s">
        <v>222</v>
      </c>
      <c r="D155" s="173" t="s">
        <v>176</v>
      </c>
      <c r="E155" s="174" t="s">
        <v>223</v>
      </c>
      <c r="F155" s="175" t="s">
        <v>224</v>
      </c>
      <c r="G155" s="176" t="s">
        <v>131</v>
      </c>
      <c r="H155" s="177">
        <v>0.443</v>
      </c>
      <c r="I155" s="178"/>
      <c r="J155" s="177">
        <f t="shared" si="10"/>
        <v>0</v>
      </c>
      <c r="K155" s="179"/>
      <c r="L155" s="180"/>
      <c r="M155" s="181" t="s">
        <v>1</v>
      </c>
      <c r="N155" s="182" t="s">
        <v>41</v>
      </c>
      <c r="O155" s="55"/>
      <c r="P155" s="168">
        <f t="shared" si="11"/>
        <v>0</v>
      </c>
      <c r="Q155" s="168">
        <v>1</v>
      </c>
      <c r="R155" s="168">
        <f t="shared" si="12"/>
        <v>0.443</v>
      </c>
      <c r="S155" s="168">
        <v>0</v>
      </c>
      <c r="T155" s="16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0" t="s">
        <v>195</v>
      </c>
      <c r="AT155" s="170" t="s">
        <v>176</v>
      </c>
      <c r="AU155" s="170" t="s">
        <v>133</v>
      </c>
      <c r="AY155" s="14" t="s">
        <v>125</v>
      </c>
      <c r="BE155" s="171">
        <f t="shared" si="14"/>
        <v>0</v>
      </c>
      <c r="BF155" s="171">
        <f t="shared" si="15"/>
        <v>0</v>
      </c>
      <c r="BG155" s="171">
        <f t="shared" si="16"/>
        <v>0</v>
      </c>
      <c r="BH155" s="171">
        <f t="shared" si="17"/>
        <v>0</v>
      </c>
      <c r="BI155" s="171">
        <f t="shared" si="18"/>
        <v>0</v>
      </c>
      <c r="BJ155" s="14" t="s">
        <v>133</v>
      </c>
      <c r="BK155" s="172">
        <f t="shared" si="19"/>
        <v>0</v>
      </c>
      <c r="BL155" s="14" t="s">
        <v>191</v>
      </c>
      <c r="BM155" s="170" t="s">
        <v>225</v>
      </c>
    </row>
    <row r="156" spans="1:65" s="2" customFormat="1" ht="24" customHeight="1">
      <c r="A156" s="29"/>
      <c r="B156" s="158"/>
      <c r="C156" s="159" t="s">
        <v>226</v>
      </c>
      <c r="D156" s="159" t="s">
        <v>128</v>
      </c>
      <c r="E156" s="160" t="s">
        <v>227</v>
      </c>
      <c r="F156" s="161" t="s">
        <v>228</v>
      </c>
      <c r="G156" s="162" t="s">
        <v>131</v>
      </c>
      <c r="H156" s="163">
        <v>0.997</v>
      </c>
      <c r="I156" s="164"/>
      <c r="J156" s="163">
        <f t="shared" si="10"/>
        <v>0</v>
      </c>
      <c r="K156" s="165"/>
      <c r="L156" s="30"/>
      <c r="M156" s="166" t="s">
        <v>1</v>
      </c>
      <c r="N156" s="167" t="s">
        <v>41</v>
      </c>
      <c r="O156" s="55"/>
      <c r="P156" s="168">
        <f t="shared" si="11"/>
        <v>0</v>
      </c>
      <c r="Q156" s="168">
        <v>0</v>
      </c>
      <c r="R156" s="168">
        <f t="shared" si="12"/>
        <v>0</v>
      </c>
      <c r="S156" s="168">
        <v>0</v>
      </c>
      <c r="T156" s="16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0" t="s">
        <v>191</v>
      </c>
      <c r="AT156" s="170" t="s">
        <v>128</v>
      </c>
      <c r="AU156" s="170" t="s">
        <v>133</v>
      </c>
      <c r="AY156" s="14" t="s">
        <v>125</v>
      </c>
      <c r="BE156" s="171">
        <f t="shared" si="14"/>
        <v>0</v>
      </c>
      <c r="BF156" s="171">
        <f t="shared" si="15"/>
        <v>0</v>
      </c>
      <c r="BG156" s="171">
        <f t="shared" si="16"/>
        <v>0</v>
      </c>
      <c r="BH156" s="171">
        <f t="shared" si="17"/>
        <v>0</v>
      </c>
      <c r="BI156" s="171">
        <f t="shared" si="18"/>
        <v>0</v>
      </c>
      <c r="BJ156" s="14" t="s">
        <v>133</v>
      </c>
      <c r="BK156" s="172">
        <f t="shared" si="19"/>
        <v>0</v>
      </c>
      <c r="BL156" s="14" t="s">
        <v>191</v>
      </c>
      <c r="BM156" s="170" t="s">
        <v>229</v>
      </c>
    </row>
    <row r="157" spans="1:65" s="12" customFormat="1" ht="22.75" customHeight="1">
      <c r="B157" s="145"/>
      <c r="D157" s="146" t="s">
        <v>74</v>
      </c>
      <c r="E157" s="156" t="s">
        <v>230</v>
      </c>
      <c r="F157" s="156" t="s">
        <v>231</v>
      </c>
      <c r="I157" s="148"/>
      <c r="J157" s="157">
        <f>BK157</f>
        <v>0</v>
      </c>
      <c r="L157" s="145"/>
      <c r="M157" s="150"/>
      <c r="N157" s="151"/>
      <c r="O157" s="151"/>
      <c r="P157" s="152">
        <f>SUM(P158:P161)</f>
        <v>0</v>
      </c>
      <c r="Q157" s="151"/>
      <c r="R157" s="152">
        <f>SUM(R158:R161)</f>
        <v>0</v>
      </c>
      <c r="S157" s="151"/>
      <c r="T157" s="153">
        <f>SUM(T158:T161)</f>
        <v>0</v>
      </c>
      <c r="AR157" s="146" t="s">
        <v>133</v>
      </c>
      <c r="AT157" s="154" t="s">
        <v>74</v>
      </c>
      <c r="AU157" s="154" t="s">
        <v>83</v>
      </c>
      <c r="AY157" s="146" t="s">
        <v>125</v>
      </c>
      <c r="BK157" s="155">
        <f>SUM(BK158:BK161)</f>
        <v>0</v>
      </c>
    </row>
    <row r="158" spans="1:65" s="2" customFormat="1" ht="24" customHeight="1">
      <c r="A158" s="29"/>
      <c r="B158" s="158"/>
      <c r="C158" s="159" t="s">
        <v>232</v>
      </c>
      <c r="D158" s="159" t="s">
        <v>128</v>
      </c>
      <c r="E158" s="160" t="s">
        <v>233</v>
      </c>
      <c r="F158" s="161" t="s">
        <v>234</v>
      </c>
      <c r="G158" s="162" t="s">
        <v>161</v>
      </c>
      <c r="H158" s="163">
        <v>411.97</v>
      </c>
      <c r="I158" s="164"/>
      <c r="J158" s="163">
        <f>ROUND(I158*H158,3)</f>
        <v>0</v>
      </c>
      <c r="K158" s="165"/>
      <c r="L158" s="30"/>
      <c r="M158" s="166" t="s">
        <v>1</v>
      </c>
      <c r="N158" s="167" t="s">
        <v>41</v>
      </c>
      <c r="O158" s="55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0" t="s">
        <v>191</v>
      </c>
      <c r="AT158" s="170" t="s">
        <v>128</v>
      </c>
      <c r="AU158" s="170" t="s">
        <v>133</v>
      </c>
      <c r="AY158" s="14" t="s">
        <v>125</v>
      </c>
      <c r="BE158" s="171">
        <f>IF(N158="základná",J158,0)</f>
        <v>0</v>
      </c>
      <c r="BF158" s="171">
        <f>IF(N158="znížená",J158,0)</f>
        <v>0</v>
      </c>
      <c r="BG158" s="171">
        <f>IF(N158="zákl. prenesená",J158,0)</f>
        <v>0</v>
      </c>
      <c r="BH158" s="171">
        <f>IF(N158="zníž. prenesená",J158,0)</f>
        <v>0</v>
      </c>
      <c r="BI158" s="171">
        <f>IF(N158="nulová",J158,0)</f>
        <v>0</v>
      </c>
      <c r="BJ158" s="14" t="s">
        <v>133</v>
      </c>
      <c r="BK158" s="172">
        <f>ROUND(I158*H158,3)</f>
        <v>0</v>
      </c>
      <c r="BL158" s="14" t="s">
        <v>191</v>
      </c>
      <c r="BM158" s="170" t="s">
        <v>235</v>
      </c>
    </row>
    <row r="159" spans="1:65" s="2" customFormat="1" ht="24" customHeight="1">
      <c r="A159" s="29"/>
      <c r="B159" s="158"/>
      <c r="C159" s="159" t="s">
        <v>236</v>
      </c>
      <c r="D159" s="159" t="s">
        <v>128</v>
      </c>
      <c r="E159" s="160" t="s">
        <v>237</v>
      </c>
      <c r="F159" s="161" t="s">
        <v>238</v>
      </c>
      <c r="G159" s="162" t="s">
        <v>161</v>
      </c>
      <c r="H159" s="163">
        <v>411.97</v>
      </c>
      <c r="I159" s="164"/>
      <c r="J159" s="163">
        <f>ROUND(I159*H159,3)</f>
        <v>0</v>
      </c>
      <c r="K159" s="165"/>
      <c r="L159" s="30"/>
      <c r="M159" s="166" t="s">
        <v>1</v>
      </c>
      <c r="N159" s="167" t="s">
        <v>41</v>
      </c>
      <c r="O159" s="55"/>
      <c r="P159" s="168">
        <f>O159*H159</f>
        <v>0</v>
      </c>
      <c r="Q159" s="168">
        <v>0</v>
      </c>
      <c r="R159" s="168">
        <f>Q159*H159</f>
        <v>0</v>
      </c>
      <c r="S159" s="168">
        <v>0</v>
      </c>
      <c r="T159" s="16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0" t="s">
        <v>191</v>
      </c>
      <c r="AT159" s="170" t="s">
        <v>128</v>
      </c>
      <c r="AU159" s="170" t="s">
        <v>133</v>
      </c>
      <c r="AY159" s="14" t="s">
        <v>125</v>
      </c>
      <c r="BE159" s="171">
        <f>IF(N159="základná",J159,0)</f>
        <v>0</v>
      </c>
      <c r="BF159" s="171">
        <f>IF(N159="znížená",J159,0)</f>
        <v>0</v>
      </c>
      <c r="BG159" s="171">
        <f>IF(N159="zákl. prenesená",J159,0)</f>
        <v>0</v>
      </c>
      <c r="BH159" s="171">
        <f>IF(N159="zníž. prenesená",J159,0)</f>
        <v>0</v>
      </c>
      <c r="BI159" s="171">
        <f>IF(N159="nulová",J159,0)</f>
        <v>0</v>
      </c>
      <c r="BJ159" s="14" t="s">
        <v>133</v>
      </c>
      <c r="BK159" s="172">
        <f>ROUND(I159*H159,3)</f>
        <v>0</v>
      </c>
      <c r="BL159" s="14" t="s">
        <v>191</v>
      </c>
      <c r="BM159" s="170" t="s">
        <v>239</v>
      </c>
    </row>
    <row r="160" spans="1:65" s="2" customFormat="1" ht="24" customHeight="1">
      <c r="A160" s="29"/>
      <c r="B160" s="158"/>
      <c r="C160" s="159" t="s">
        <v>240</v>
      </c>
      <c r="D160" s="159" t="s">
        <v>128</v>
      </c>
      <c r="E160" s="160" t="s">
        <v>241</v>
      </c>
      <c r="F160" s="161" t="s">
        <v>242</v>
      </c>
      <c r="G160" s="162" t="s">
        <v>161</v>
      </c>
      <c r="H160" s="163">
        <v>111.97</v>
      </c>
      <c r="I160" s="164"/>
      <c r="J160" s="163">
        <f>ROUND(I160*H160,3)</f>
        <v>0</v>
      </c>
      <c r="K160" s="165"/>
      <c r="L160" s="30"/>
      <c r="M160" s="166" t="s">
        <v>1</v>
      </c>
      <c r="N160" s="167" t="s">
        <v>41</v>
      </c>
      <c r="O160" s="55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0" t="s">
        <v>191</v>
      </c>
      <c r="AT160" s="170" t="s">
        <v>128</v>
      </c>
      <c r="AU160" s="170" t="s">
        <v>133</v>
      </c>
      <c r="AY160" s="14" t="s">
        <v>125</v>
      </c>
      <c r="BE160" s="171">
        <f>IF(N160="základná",J160,0)</f>
        <v>0</v>
      </c>
      <c r="BF160" s="171">
        <f>IF(N160="znížená",J160,0)</f>
        <v>0</v>
      </c>
      <c r="BG160" s="171">
        <f>IF(N160="zákl. prenesená",J160,0)</f>
        <v>0</v>
      </c>
      <c r="BH160" s="171">
        <f>IF(N160="zníž. prenesená",J160,0)</f>
        <v>0</v>
      </c>
      <c r="BI160" s="171">
        <f>IF(N160="nulová",J160,0)</f>
        <v>0</v>
      </c>
      <c r="BJ160" s="14" t="s">
        <v>133</v>
      </c>
      <c r="BK160" s="172">
        <f>ROUND(I160*H160,3)</f>
        <v>0</v>
      </c>
      <c r="BL160" s="14" t="s">
        <v>191</v>
      </c>
      <c r="BM160" s="170" t="s">
        <v>243</v>
      </c>
    </row>
    <row r="161" spans="1:65" s="2" customFormat="1" ht="36" customHeight="1">
      <c r="A161" s="29"/>
      <c r="B161" s="158"/>
      <c r="C161" s="159" t="s">
        <v>244</v>
      </c>
      <c r="D161" s="159" t="s">
        <v>128</v>
      </c>
      <c r="E161" s="160" t="s">
        <v>245</v>
      </c>
      <c r="F161" s="161" t="s">
        <v>731</v>
      </c>
      <c r="G161" s="162" t="s">
        <v>161</v>
      </c>
      <c r="H161" s="163">
        <v>411.97</v>
      </c>
      <c r="I161" s="164"/>
      <c r="J161" s="163">
        <f>ROUND(I161*H161,3)</f>
        <v>0</v>
      </c>
      <c r="K161" s="165"/>
      <c r="L161" s="30"/>
      <c r="M161" s="166" t="s">
        <v>1</v>
      </c>
      <c r="N161" s="167" t="s">
        <v>41</v>
      </c>
      <c r="O161" s="55"/>
      <c r="P161" s="168">
        <f>O161*H161</f>
        <v>0</v>
      </c>
      <c r="Q161" s="168">
        <v>0</v>
      </c>
      <c r="R161" s="168">
        <f>Q161*H161</f>
        <v>0</v>
      </c>
      <c r="S161" s="168">
        <v>0</v>
      </c>
      <c r="T161" s="169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0" t="s">
        <v>191</v>
      </c>
      <c r="AT161" s="170" t="s">
        <v>128</v>
      </c>
      <c r="AU161" s="170" t="s">
        <v>133</v>
      </c>
      <c r="AY161" s="14" t="s">
        <v>125</v>
      </c>
      <c r="BE161" s="171">
        <f>IF(N161="základná",J161,0)</f>
        <v>0</v>
      </c>
      <c r="BF161" s="171">
        <f>IF(N161="znížená",J161,0)</f>
        <v>0</v>
      </c>
      <c r="BG161" s="171">
        <f>IF(N161="zákl. prenesená",J161,0)</f>
        <v>0</v>
      </c>
      <c r="BH161" s="171">
        <f>IF(N161="zníž. prenesená",J161,0)</f>
        <v>0</v>
      </c>
      <c r="BI161" s="171">
        <f>IF(N161="nulová",J161,0)</f>
        <v>0</v>
      </c>
      <c r="BJ161" s="14" t="s">
        <v>133</v>
      </c>
      <c r="BK161" s="172">
        <f>ROUND(I161*H161,3)</f>
        <v>0</v>
      </c>
      <c r="BL161" s="14" t="s">
        <v>191</v>
      </c>
      <c r="BM161" s="170" t="s">
        <v>246</v>
      </c>
    </row>
    <row r="162" spans="1:65" s="12" customFormat="1" ht="26" customHeight="1">
      <c r="B162" s="145"/>
      <c r="D162" s="146" t="s">
        <v>74</v>
      </c>
      <c r="E162" s="147" t="s">
        <v>247</v>
      </c>
      <c r="F162" s="147" t="s">
        <v>248</v>
      </c>
      <c r="I162" s="148"/>
      <c r="J162" s="149">
        <f>BK162</f>
        <v>0</v>
      </c>
      <c r="L162" s="145"/>
      <c r="M162" s="150"/>
      <c r="N162" s="151"/>
      <c r="O162" s="151"/>
      <c r="P162" s="152">
        <f>P163</f>
        <v>0</v>
      </c>
      <c r="Q162" s="151"/>
      <c r="R162" s="152">
        <f>R163</f>
        <v>0</v>
      </c>
      <c r="S162" s="151"/>
      <c r="T162" s="153">
        <f>T163</f>
        <v>0</v>
      </c>
      <c r="AR162" s="146" t="s">
        <v>132</v>
      </c>
      <c r="AT162" s="154" t="s">
        <v>74</v>
      </c>
      <c r="AU162" s="154" t="s">
        <v>75</v>
      </c>
      <c r="AY162" s="146" t="s">
        <v>125</v>
      </c>
      <c r="BK162" s="155">
        <f>BK163</f>
        <v>0</v>
      </c>
    </row>
    <row r="163" spans="1:65" s="2" customFormat="1" ht="24" customHeight="1">
      <c r="A163" s="29"/>
      <c r="B163" s="158"/>
      <c r="C163" s="159" t="s">
        <v>249</v>
      </c>
      <c r="D163" s="159" t="s">
        <v>128</v>
      </c>
      <c r="E163" s="160" t="s">
        <v>250</v>
      </c>
      <c r="F163" s="161" t="s">
        <v>251</v>
      </c>
      <c r="G163" s="162" t="s">
        <v>252</v>
      </c>
      <c r="H163" s="163">
        <v>220</v>
      </c>
      <c r="I163" s="164"/>
      <c r="J163" s="163">
        <f>ROUND(I163*H163,3)</f>
        <v>0</v>
      </c>
      <c r="K163" s="165"/>
      <c r="L163" s="30"/>
      <c r="M163" s="183" t="s">
        <v>1</v>
      </c>
      <c r="N163" s="184" t="s">
        <v>41</v>
      </c>
      <c r="O163" s="185"/>
      <c r="P163" s="186">
        <f>O163*H163</f>
        <v>0</v>
      </c>
      <c r="Q163" s="186">
        <v>0</v>
      </c>
      <c r="R163" s="186">
        <f>Q163*H163</f>
        <v>0</v>
      </c>
      <c r="S163" s="186">
        <v>0</v>
      </c>
      <c r="T163" s="187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0" t="s">
        <v>253</v>
      </c>
      <c r="AT163" s="170" t="s">
        <v>128</v>
      </c>
      <c r="AU163" s="170" t="s">
        <v>83</v>
      </c>
      <c r="AY163" s="14" t="s">
        <v>125</v>
      </c>
      <c r="BE163" s="171">
        <f>IF(N163="základná",J163,0)</f>
        <v>0</v>
      </c>
      <c r="BF163" s="171">
        <f>IF(N163="znížená",J163,0)</f>
        <v>0</v>
      </c>
      <c r="BG163" s="171">
        <f>IF(N163="zákl. prenesená",J163,0)</f>
        <v>0</v>
      </c>
      <c r="BH163" s="171">
        <f>IF(N163="zníž. prenesená",J163,0)</f>
        <v>0</v>
      </c>
      <c r="BI163" s="171">
        <f>IF(N163="nulová",J163,0)</f>
        <v>0</v>
      </c>
      <c r="BJ163" s="14" t="s">
        <v>133</v>
      </c>
      <c r="BK163" s="172">
        <f>ROUND(I163*H163,3)</f>
        <v>0</v>
      </c>
      <c r="BL163" s="14" t="s">
        <v>253</v>
      </c>
      <c r="BM163" s="170" t="s">
        <v>254</v>
      </c>
    </row>
    <row r="164" spans="1:65" s="2" customFormat="1" ht="7" customHeight="1">
      <c r="A164" s="29"/>
      <c r="B164" s="44"/>
      <c r="C164" s="45"/>
      <c r="D164" s="45"/>
      <c r="E164" s="45"/>
      <c r="F164" s="45"/>
      <c r="G164" s="45"/>
      <c r="H164" s="45"/>
      <c r="I164" s="117"/>
      <c r="J164" s="45"/>
      <c r="K164" s="45"/>
      <c r="L164" s="30"/>
      <c r="M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</row>
  </sheetData>
  <autoFilter ref="C125:K163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8"/>
  <sheetViews>
    <sheetView showGridLines="0" topLeftCell="A121" workbookViewId="0">
      <selection activeCell="F148" sqref="F148"/>
    </sheetView>
  </sheetViews>
  <sheetFormatPr baseColWidth="10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50.75" style="1" customWidth="1"/>
    <col min="7" max="7" width="7" style="1" customWidth="1"/>
    <col min="8" max="8" width="11.5" style="1" customWidth="1"/>
    <col min="9" max="9" width="20.25" style="90" customWidth="1"/>
    <col min="10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I2" s="90"/>
      <c r="L2" s="194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4" t="s">
        <v>87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75</v>
      </c>
    </row>
    <row r="4" spans="1:46" s="1" customFormat="1" ht="25" customHeight="1">
      <c r="B4" s="17"/>
      <c r="D4" s="18" t="s">
        <v>94</v>
      </c>
      <c r="I4" s="90"/>
      <c r="L4" s="17"/>
      <c r="M4" s="92" t="s">
        <v>9</v>
      </c>
      <c r="AT4" s="14" t="s">
        <v>3</v>
      </c>
    </row>
    <row r="5" spans="1:46" s="1" customFormat="1" ht="7" customHeight="1">
      <c r="B5" s="17"/>
      <c r="I5" s="90"/>
      <c r="L5" s="17"/>
    </row>
    <row r="6" spans="1:46" s="1" customFormat="1" ht="12" customHeight="1">
      <c r="B6" s="17"/>
      <c r="D6" s="24" t="s">
        <v>14</v>
      </c>
      <c r="I6" s="90"/>
      <c r="L6" s="17"/>
    </row>
    <row r="7" spans="1:46" s="1" customFormat="1" ht="16.5" customHeight="1">
      <c r="B7" s="17"/>
      <c r="E7" s="230" t="str">
        <f>'Rekapitulácia stavby'!K6</f>
        <v>Rekonštrukcia kotolne viacúčelovej budovy PAPRADNO</v>
      </c>
      <c r="F7" s="231"/>
      <c r="G7" s="231"/>
      <c r="H7" s="231"/>
      <c r="I7" s="90"/>
      <c r="L7" s="17"/>
    </row>
    <row r="8" spans="1:46" s="2" customFormat="1" ht="12" customHeight="1">
      <c r="A8" s="29"/>
      <c r="B8" s="30"/>
      <c r="C8" s="29"/>
      <c r="D8" s="24" t="s">
        <v>95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2" t="s">
        <v>255</v>
      </c>
      <c r="F9" s="229"/>
      <c r="G9" s="229"/>
      <c r="H9" s="229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'Rekapitulácia stavby'!AN8</f>
        <v>11. 3. 2019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75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94" t="s">
        <v>25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2" t="str">
        <f>'Rekapitulácia stavby'!E14</f>
        <v>Vyplň údaj</v>
      </c>
      <c r="F18" s="205"/>
      <c r="G18" s="205"/>
      <c r="H18" s="205"/>
      <c r="I18" s="9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9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33</v>
      </c>
      <c r="F24" s="29"/>
      <c r="G24" s="29"/>
      <c r="H24" s="29"/>
      <c r="I24" s="9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5" customHeight="1">
      <c r="A30" s="29"/>
      <c r="B30" s="30"/>
      <c r="C30" s="29"/>
      <c r="D30" s="100" t="s">
        <v>35</v>
      </c>
      <c r="E30" s="29"/>
      <c r="F30" s="29"/>
      <c r="G30" s="29"/>
      <c r="H30" s="29"/>
      <c r="I30" s="93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101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" customHeight="1">
      <c r="A33" s="29"/>
      <c r="B33" s="30"/>
      <c r="C33" s="29"/>
      <c r="D33" s="102" t="s">
        <v>39</v>
      </c>
      <c r="E33" s="24" t="s">
        <v>40</v>
      </c>
      <c r="F33" s="103">
        <f>ROUND((SUM(BE119:BE147)),  2)</f>
        <v>0</v>
      </c>
      <c r="G33" s="29"/>
      <c r="H33" s="29"/>
      <c r="I33" s="104">
        <v>0.2</v>
      </c>
      <c r="J33" s="103">
        <f>ROUND(((SUM(BE119:BE147))*I33),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" customHeight="1">
      <c r="A34" s="29"/>
      <c r="B34" s="30"/>
      <c r="C34" s="29"/>
      <c r="D34" s="29"/>
      <c r="E34" s="24" t="s">
        <v>41</v>
      </c>
      <c r="F34" s="103">
        <f>ROUND((SUM(BF119:BF147)),  2)</f>
        <v>0</v>
      </c>
      <c r="G34" s="29"/>
      <c r="H34" s="29"/>
      <c r="I34" s="104">
        <v>0.2</v>
      </c>
      <c r="J34" s="103">
        <f>ROUND(((SUM(BF119:BF147))*I34),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" hidden="1" customHeight="1">
      <c r="A35" s="29"/>
      <c r="B35" s="30"/>
      <c r="C35" s="29"/>
      <c r="D35" s="29"/>
      <c r="E35" s="24" t="s">
        <v>42</v>
      </c>
      <c r="F35" s="103">
        <f>ROUND((SUM(BG119:BG147)),  2)</f>
        <v>0</v>
      </c>
      <c r="G35" s="29"/>
      <c r="H35" s="29"/>
      <c r="I35" s="104">
        <v>0.2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" hidden="1" customHeight="1">
      <c r="A36" s="29"/>
      <c r="B36" s="30"/>
      <c r="C36" s="29"/>
      <c r="D36" s="29"/>
      <c r="E36" s="24" t="s">
        <v>43</v>
      </c>
      <c r="F36" s="103">
        <f>ROUND((SUM(BH119:BH147)),  2)</f>
        <v>0</v>
      </c>
      <c r="G36" s="29"/>
      <c r="H36" s="29"/>
      <c r="I36" s="104">
        <v>0.2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" hidden="1" customHeight="1">
      <c r="A37" s="29"/>
      <c r="B37" s="30"/>
      <c r="C37" s="29"/>
      <c r="D37" s="29"/>
      <c r="E37" s="24" t="s">
        <v>44</v>
      </c>
      <c r="F37" s="103">
        <f>ROUND((SUM(BI119:BI147)),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5" customHeight="1">
      <c r="A39" s="29"/>
      <c r="B39" s="30"/>
      <c r="C39" s="105"/>
      <c r="D39" s="106" t="s">
        <v>45</v>
      </c>
      <c r="E39" s="57"/>
      <c r="F39" s="57"/>
      <c r="G39" s="107" t="s">
        <v>46</v>
      </c>
      <c r="H39" s="108" t="s">
        <v>47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" customHeight="1">
      <c r="B41" s="17"/>
      <c r="I41" s="90"/>
      <c r="L41" s="17"/>
    </row>
    <row r="42" spans="1:31" s="1" customFormat="1" ht="14.5" customHeight="1">
      <c r="B42" s="17"/>
      <c r="I42" s="90"/>
      <c r="L42" s="17"/>
    </row>
    <row r="43" spans="1:31" s="1" customFormat="1" ht="14.5" customHeight="1">
      <c r="B43" s="17"/>
      <c r="I43" s="90"/>
      <c r="L43" s="17"/>
    </row>
    <row r="44" spans="1:31" s="1" customFormat="1" ht="14.5" customHeight="1">
      <c r="B44" s="17"/>
      <c r="I44" s="90"/>
      <c r="L44" s="17"/>
    </row>
    <row r="45" spans="1:31" s="1" customFormat="1" ht="14.5" customHeight="1">
      <c r="B45" s="17"/>
      <c r="I45" s="90"/>
      <c r="L45" s="17"/>
    </row>
    <row r="46" spans="1:31" s="1" customFormat="1" ht="14.5" customHeight="1">
      <c r="B46" s="17"/>
      <c r="I46" s="90"/>
      <c r="L46" s="17"/>
    </row>
    <row r="47" spans="1:31" s="1" customFormat="1" ht="14.5" customHeight="1">
      <c r="B47" s="17"/>
      <c r="I47" s="90"/>
      <c r="L47" s="17"/>
    </row>
    <row r="48" spans="1:31" s="1" customFormat="1" ht="14.5" customHeight="1">
      <c r="B48" s="17"/>
      <c r="I48" s="90"/>
      <c r="L48" s="17"/>
    </row>
    <row r="49" spans="1:31" s="1" customFormat="1" ht="14.5" customHeight="1">
      <c r="B49" s="17"/>
      <c r="I49" s="90"/>
      <c r="L49" s="17"/>
    </row>
    <row r="50" spans="1:31" s="2" customFormat="1" ht="14.5" customHeight="1">
      <c r="B50" s="39"/>
      <c r="D50" s="40" t="s">
        <v>48</v>
      </c>
      <c r="E50" s="41"/>
      <c r="F50" s="41"/>
      <c r="G50" s="40" t="s">
        <v>49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114"/>
      <c r="J61" s="11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114"/>
      <c r="J76" s="11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" customHeight="1">
      <c r="A82" s="29"/>
      <c r="B82" s="30"/>
      <c r="C82" s="18" t="s">
        <v>97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0" t="str">
        <f>E7</f>
        <v>Rekonštrukcia kotolne viacúčelovej budovy PAPRADNO</v>
      </c>
      <c r="F85" s="231"/>
      <c r="G85" s="231"/>
      <c r="H85" s="231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95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2" t="str">
        <f>E9</f>
        <v>02 - elektroinštalácia</v>
      </c>
      <c r="F87" s="229"/>
      <c r="G87" s="229"/>
      <c r="H87" s="229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obec Papradno</v>
      </c>
      <c r="G89" s="29"/>
      <c r="H89" s="29"/>
      <c r="I89" s="94" t="s">
        <v>20</v>
      </c>
      <c r="J89" s="52" t="str">
        <f>IF(J12="","",J12)</f>
        <v>11. 3. 2019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8" customHeight="1">
      <c r="A91" s="29"/>
      <c r="B91" s="30"/>
      <c r="C91" s="24" t="s">
        <v>22</v>
      </c>
      <c r="D91" s="29"/>
      <c r="E91" s="29"/>
      <c r="F91" s="22" t="str">
        <f>E15</f>
        <v xml:space="preserve">Obec Papradno, Papradno č. 315, 018 13 </v>
      </c>
      <c r="G91" s="29"/>
      <c r="H91" s="29"/>
      <c r="I91" s="94" t="s">
        <v>28</v>
      </c>
      <c r="J91" s="27" t="str">
        <f>E21</f>
        <v>Ing. arch Joyf Sobčák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>SOARCH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2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98</v>
      </c>
      <c r="D94" s="105"/>
      <c r="E94" s="105"/>
      <c r="F94" s="105"/>
      <c r="G94" s="105"/>
      <c r="H94" s="105"/>
      <c r="I94" s="120"/>
      <c r="J94" s="121" t="s">
        <v>99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2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75" customHeight="1">
      <c r="A96" s="29"/>
      <c r="B96" s="30"/>
      <c r="C96" s="122" t="s">
        <v>100</v>
      </c>
      <c r="D96" s="29"/>
      <c r="E96" s="29"/>
      <c r="F96" s="29"/>
      <c r="G96" s="29"/>
      <c r="H96" s="29"/>
      <c r="I96" s="93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101</v>
      </c>
    </row>
    <row r="97" spans="1:31" s="9" customFormat="1" ht="25" customHeight="1">
      <c r="B97" s="123"/>
      <c r="D97" s="124" t="s">
        <v>256</v>
      </c>
      <c r="E97" s="125"/>
      <c r="F97" s="125"/>
      <c r="G97" s="125"/>
      <c r="H97" s="125"/>
      <c r="I97" s="126"/>
      <c r="J97" s="127">
        <f>J120</f>
        <v>0</v>
      </c>
      <c r="L97" s="123"/>
    </row>
    <row r="98" spans="1:31" s="10" customFormat="1" ht="20" customHeight="1">
      <c r="B98" s="128"/>
      <c r="D98" s="129" t="s">
        <v>257</v>
      </c>
      <c r="E98" s="130"/>
      <c r="F98" s="130"/>
      <c r="G98" s="130"/>
      <c r="H98" s="130"/>
      <c r="I98" s="131"/>
      <c r="J98" s="132">
        <f>J121</f>
        <v>0</v>
      </c>
      <c r="L98" s="128"/>
    </row>
    <row r="99" spans="1:31" s="10" customFormat="1" ht="20" customHeight="1">
      <c r="B99" s="128"/>
      <c r="D99" s="129" t="s">
        <v>258</v>
      </c>
      <c r="E99" s="130"/>
      <c r="F99" s="130"/>
      <c r="G99" s="130"/>
      <c r="H99" s="130"/>
      <c r="I99" s="131"/>
      <c r="J99" s="132">
        <f>J144</f>
        <v>0</v>
      </c>
      <c r="L99" s="128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93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7" customHeight="1">
      <c r="A101" s="29"/>
      <c r="B101" s="44"/>
      <c r="C101" s="45"/>
      <c r="D101" s="45"/>
      <c r="E101" s="45"/>
      <c r="F101" s="45"/>
      <c r="G101" s="45"/>
      <c r="H101" s="45"/>
      <c r="I101" s="117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7" customHeight="1">
      <c r="A105" s="29"/>
      <c r="B105" s="46"/>
      <c r="C105" s="47"/>
      <c r="D105" s="47"/>
      <c r="E105" s="47"/>
      <c r="F105" s="47"/>
      <c r="G105" s="47"/>
      <c r="H105" s="47"/>
      <c r="I105" s="118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5" customHeight="1">
      <c r="A106" s="29"/>
      <c r="B106" s="30"/>
      <c r="C106" s="18" t="s">
        <v>112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7" customHeight="1">
      <c r="A107" s="29"/>
      <c r="B107" s="30"/>
      <c r="C107" s="29"/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14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30" t="str">
        <f>E7</f>
        <v>Rekonštrukcia kotolne viacúčelovej budovy PAPRADNO</v>
      </c>
      <c r="F109" s="231"/>
      <c r="G109" s="231"/>
      <c r="H109" s="231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95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02" t="str">
        <f>E9</f>
        <v>02 - elektroinštalácia</v>
      </c>
      <c r="F111" s="229"/>
      <c r="G111" s="229"/>
      <c r="H111" s="2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7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18</v>
      </c>
      <c r="D113" s="29"/>
      <c r="E113" s="29"/>
      <c r="F113" s="22" t="str">
        <f>F12</f>
        <v>obec Papradno</v>
      </c>
      <c r="G113" s="29"/>
      <c r="H113" s="29"/>
      <c r="I113" s="94" t="s">
        <v>20</v>
      </c>
      <c r="J113" s="52" t="str">
        <f>IF(J12="","",J12)</f>
        <v>11. 3. 2019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7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8" customHeight="1">
      <c r="A115" s="29"/>
      <c r="B115" s="30"/>
      <c r="C115" s="24" t="s">
        <v>22</v>
      </c>
      <c r="D115" s="29"/>
      <c r="E115" s="29"/>
      <c r="F115" s="22" t="str">
        <f>E15</f>
        <v xml:space="preserve">Obec Papradno, Papradno č. 315, 018 13 </v>
      </c>
      <c r="G115" s="29"/>
      <c r="H115" s="29"/>
      <c r="I115" s="94" t="s">
        <v>28</v>
      </c>
      <c r="J115" s="27" t="str">
        <f>E21</f>
        <v>Ing. arch Joyf Sobčák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5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94" t="s">
        <v>32</v>
      </c>
      <c r="J116" s="27" t="str">
        <f>E24</f>
        <v>SOARCH s.r.o.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25" customHeight="1">
      <c r="A117" s="29"/>
      <c r="B117" s="30"/>
      <c r="C117" s="29"/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33"/>
      <c r="B118" s="134"/>
      <c r="C118" s="135" t="s">
        <v>113</v>
      </c>
      <c r="D118" s="136" t="s">
        <v>60</v>
      </c>
      <c r="E118" s="136" t="s">
        <v>56</v>
      </c>
      <c r="F118" s="136" t="s">
        <v>57</v>
      </c>
      <c r="G118" s="136" t="s">
        <v>114</v>
      </c>
      <c r="H118" s="136" t="s">
        <v>115</v>
      </c>
      <c r="I118" s="137" t="s">
        <v>116</v>
      </c>
      <c r="J118" s="138" t="s">
        <v>99</v>
      </c>
      <c r="K118" s="139" t="s">
        <v>117</v>
      </c>
      <c r="L118" s="140"/>
      <c r="M118" s="59" t="s">
        <v>1</v>
      </c>
      <c r="N118" s="60" t="s">
        <v>39</v>
      </c>
      <c r="O118" s="60" t="s">
        <v>118</v>
      </c>
      <c r="P118" s="60" t="s">
        <v>119</v>
      </c>
      <c r="Q118" s="60" t="s">
        <v>120</v>
      </c>
      <c r="R118" s="60" t="s">
        <v>121</v>
      </c>
      <c r="S118" s="60" t="s">
        <v>122</v>
      </c>
      <c r="T118" s="61" t="s">
        <v>123</v>
      </c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</row>
    <row r="119" spans="1:65" s="2" customFormat="1" ht="22.75" customHeight="1">
      <c r="A119" s="29"/>
      <c r="B119" s="30"/>
      <c r="C119" s="66" t="s">
        <v>100</v>
      </c>
      <c r="D119" s="29"/>
      <c r="E119" s="29"/>
      <c r="F119" s="29"/>
      <c r="G119" s="29"/>
      <c r="H119" s="29"/>
      <c r="I119" s="93"/>
      <c r="J119" s="141">
        <f>BK119</f>
        <v>0</v>
      </c>
      <c r="K119" s="29"/>
      <c r="L119" s="30"/>
      <c r="M119" s="62"/>
      <c r="N119" s="53"/>
      <c r="O119" s="63"/>
      <c r="P119" s="142">
        <f>P120</f>
        <v>0</v>
      </c>
      <c r="Q119" s="63"/>
      <c r="R119" s="142">
        <f>R120</f>
        <v>0</v>
      </c>
      <c r="S119" s="63"/>
      <c r="T119" s="143">
        <f>T120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74</v>
      </c>
      <c r="AU119" s="14" t="s">
        <v>101</v>
      </c>
      <c r="BK119" s="144">
        <f>BK120</f>
        <v>0</v>
      </c>
    </row>
    <row r="120" spans="1:65" s="12" customFormat="1" ht="26" customHeight="1">
      <c r="B120" s="145"/>
      <c r="D120" s="146" t="s">
        <v>74</v>
      </c>
      <c r="E120" s="147" t="s">
        <v>176</v>
      </c>
      <c r="F120" s="147" t="s">
        <v>259</v>
      </c>
      <c r="I120" s="148"/>
      <c r="J120" s="149">
        <f>BK120</f>
        <v>0</v>
      </c>
      <c r="L120" s="145"/>
      <c r="M120" s="150"/>
      <c r="N120" s="151"/>
      <c r="O120" s="151"/>
      <c r="P120" s="152">
        <f>P121+P144</f>
        <v>0</v>
      </c>
      <c r="Q120" s="151"/>
      <c r="R120" s="152">
        <f>R121+R144</f>
        <v>0</v>
      </c>
      <c r="S120" s="151"/>
      <c r="T120" s="153">
        <f>T121+T144</f>
        <v>0</v>
      </c>
      <c r="AR120" s="146" t="s">
        <v>138</v>
      </c>
      <c r="AT120" s="154" t="s">
        <v>74</v>
      </c>
      <c r="AU120" s="154" t="s">
        <v>75</v>
      </c>
      <c r="AY120" s="146" t="s">
        <v>125</v>
      </c>
      <c r="BK120" s="155">
        <f>BK121+BK144</f>
        <v>0</v>
      </c>
    </row>
    <row r="121" spans="1:65" s="12" customFormat="1" ht="22.75" customHeight="1">
      <c r="B121" s="145"/>
      <c r="D121" s="146" t="s">
        <v>74</v>
      </c>
      <c r="E121" s="156" t="s">
        <v>260</v>
      </c>
      <c r="F121" s="156" t="s">
        <v>261</v>
      </c>
      <c r="I121" s="148"/>
      <c r="J121" s="157">
        <f>BK121</f>
        <v>0</v>
      </c>
      <c r="L121" s="145"/>
      <c r="M121" s="150"/>
      <c r="N121" s="151"/>
      <c r="O121" s="151"/>
      <c r="P121" s="152">
        <f>SUM(P122:P143)</f>
        <v>0</v>
      </c>
      <c r="Q121" s="151"/>
      <c r="R121" s="152">
        <f>SUM(R122:R143)</f>
        <v>0</v>
      </c>
      <c r="S121" s="151"/>
      <c r="T121" s="153">
        <f>SUM(T122:T143)</f>
        <v>0</v>
      </c>
      <c r="AR121" s="146" t="s">
        <v>138</v>
      </c>
      <c r="AT121" s="154" t="s">
        <v>74</v>
      </c>
      <c r="AU121" s="154" t="s">
        <v>83</v>
      </c>
      <c r="AY121" s="146" t="s">
        <v>125</v>
      </c>
      <c r="BK121" s="155">
        <f>SUM(BK122:BK143)</f>
        <v>0</v>
      </c>
    </row>
    <row r="122" spans="1:65" s="2" customFormat="1" ht="24" customHeight="1">
      <c r="A122" s="29"/>
      <c r="B122" s="158"/>
      <c r="C122" s="159" t="s">
        <v>83</v>
      </c>
      <c r="D122" s="159" t="s">
        <v>128</v>
      </c>
      <c r="E122" s="160" t="s">
        <v>262</v>
      </c>
      <c r="F122" s="161" t="s">
        <v>263</v>
      </c>
      <c r="G122" s="162" t="s">
        <v>172</v>
      </c>
      <c r="H122" s="163">
        <v>2</v>
      </c>
      <c r="I122" s="164"/>
      <c r="J122" s="163">
        <f t="shared" ref="J122:J143" si="0">ROUND(I122*H122,3)</f>
        <v>0</v>
      </c>
      <c r="K122" s="165"/>
      <c r="L122" s="30"/>
      <c r="M122" s="166" t="s">
        <v>1</v>
      </c>
      <c r="N122" s="167" t="s">
        <v>41</v>
      </c>
      <c r="O122" s="55"/>
      <c r="P122" s="168">
        <f t="shared" ref="P122:P143" si="1">O122*H122</f>
        <v>0</v>
      </c>
      <c r="Q122" s="168">
        <v>0</v>
      </c>
      <c r="R122" s="168">
        <f t="shared" ref="R122:R143" si="2">Q122*H122</f>
        <v>0</v>
      </c>
      <c r="S122" s="168">
        <v>0</v>
      </c>
      <c r="T122" s="169">
        <f t="shared" ref="T122:T143" si="3"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0" t="s">
        <v>264</v>
      </c>
      <c r="AT122" s="170" t="s">
        <v>128</v>
      </c>
      <c r="AU122" s="170" t="s">
        <v>133</v>
      </c>
      <c r="AY122" s="14" t="s">
        <v>125</v>
      </c>
      <c r="BE122" s="171">
        <f t="shared" ref="BE122:BE143" si="4">IF(N122="základná",J122,0)</f>
        <v>0</v>
      </c>
      <c r="BF122" s="171">
        <f t="shared" ref="BF122:BF143" si="5">IF(N122="znížená",J122,0)</f>
        <v>0</v>
      </c>
      <c r="BG122" s="171">
        <f t="shared" ref="BG122:BG143" si="6">IF(N122="zákl. prenesená",J122,0)</f>
        <v>0</v>
      </c>
      <c r="BH122" s="171">
        <f t="shared" ref="BH122:BH143" si="7">IF(N122="zníž. prenesená",J122,0)</f>
        <v>0</v>
      </c>
      <c r="BI122" s="171">
        <f t="shared" ref="BI122:BI143" si="8">IF(N122="nulová",J122,0)</f>
        <v>0</v>
      </c>
      <c r="BJ122" s="14" t="s">
        <v>133</v>
      </c>
      <c r="BK122" s="172">
        <f t="shared" ref="BK122:BK143" si="9">ROUND(I122*H122,3)</f>
        <v>0</v>
      </c>
      <c r="BL122" s="14" t="s">
        <v>264</v>
      </c>
      <c r="BM122" s="170" t="s">
        <v>265</v>
      </c>
    </row>
    <row r="123" spans="1:65" s="2" customFormat="1" ht="16.5" customHeight="1">
      <c r="A123" s="29"/>
      <c r="B123" s="158"/>
      <c r="C123" s="173" t="s">
        <v>133</v>
      </c>
      <c r="D123" s="173" t="s">
        <v>176</v>
      </c>
      <c r="E123" s="174" t="s">
        <v>266</v>
      </c>
      <c r="F123" s="175" t="s">
        <v>267</v>
      </c>
      <c r="G123" s="176" t="s">
        <v>172</v>
      </c>
      <c r="H123" s="177">
        <v>2</v>
      </c>
      <c r="I123" s="178"/>
      <c r="J123" s="177">
        <f t="shared" si="0"/>
        <v>0</v>
      </c>
      <c r="K123" s="179"/>
      <c r="L123" s="180"/>
      <c r="M123" s="181" t="s">
        <v>1</v>
      </c>
      <c r="N123" s="182" t="s">
        <v>41</v>
      </c>
      <c r="O123" s="55"/>
      <c r="P123" s="168">
        <f t="shared" si="1"/>
        <v>0</v>
      </c>
      <c r="Q123" s="168">
        <v>0</v>
      </c>
      <c r="R123" s="168">
        <f t="shared" si="2"/>
        <v>0</v>
      </c>
      <c r="S123" s="168">
        <v>0</v>
      </c>
      <c r="T123" s="169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0" t="s">
        <v>268</v>
      </c>
      <c r="AT123" s="170" t="s">
        <v>176</v>
      </c>
      <c r="AU123" s="170" t="s">
        <v>133</v>
      </c>
      <c r="AY123" s="14" t="s">
        <v>125</v>
      </c>
      <c r="BE123" s="171">
        <f t="shared" si="4"/>
        <v>0</v>
      </c>
      <c r="BF123" s="171">
        <f t="shared" si="5"/>
        <v>0</v>
      </c>
      <c r="BG123" s="171">
        <f t="shared" si="6"/>
        <v>0</v>
      </c>
      <c r="BH123" s="171">
        <f t="shared" si="7"/>
        <v>0</v>
      </c>
      <c r="BI123" s="171">
        <f t="shared" si="8"/>
        <v>0</v>
      </c>
      <c r="BJ123" s="14" t="s">
        <v>133</v>
      </c>
      <c r="BK123" s="172">
        <f t="shared" si="9"/>
        <v>0</v>
      </c>
      <c r="BL123" s="14" t="s">
        <v>264</v>
      </c>
      <c r="BM123" s="170" t="s">
        <v>269</v>
      </c>
    </row>
    <row r="124" spans="1:65" s="2" customFormat="1" ht="24" customHeight="1">
      <c r="A124" s="29"/>
      <c r="B124" s="158"/>
      <c r="C124" s="159" t="s">
        <v>138</v>
      </c>
      <c r="D124" s="159" t="s">
        <v>128</v>
      </c>
      <c r="E124" s="160" t="s">
        <v>270</v>
      </c>
      <c r="F124" s="161" t="s">
        <v>271</v>
      </c>
      <c r="G124" s="162" t="s">
        <v>172</v>
      </c>
      <c r="H124" s="163">
        <v>2</v>
      </c>
      <c r="I124" s="164"/>
      <c r="J124" s="163">
        <f t="shared" si="0"/>
        <v>0</v>
      </c>
      <c r="K124" s="165"/>
      <c r="L124" s="30"/>
      <c r="M124" s="166" t="s">
        <v>1</v>
      </c>
      <c r="N124" s="167" t="s">
        <v>41</v>
      </c>
      <c r="O124" s="55"/>
      <c r="P124" s="168">
        <f t="shared" si="1"/>
        <v>0</v>
      </c>
      <c r="Q124" s="168">
        <v>0</v>
      </c>
      <c r="R124" s="168">
        <f t="shared" si="2"/>
        <v>0</v>
      </c>
      <c r="S124" s="168">
        <v>0</v>
      </c>
      <c r="T124" s="169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0" t="s">
        <v>264</v>
      </c>
      <c r="AT124" s="170" t="s">
        <v>128</v>
      </c>
      <c r="AU124" s="170" t="s">
        <v>133</v>
      </c>
      <c r="AY124" s="14" t="s">
        <v>125</v>
      </c>
      <c r="BE124" s="171">
        <f t="shared" si="4"/>
        <v>0</v>
      </c>
      <c r="BF124" s="171">
        <f t="shared" si="5"/>
        <v>0</v>
      </c>
      <c r="BG124" s="171">
        <f t="shared" si="6"/>
        <v>0</v>
      </c>
      <c r="BH124" s="171">
        <f t="shared" si="7"/>
        <v>0</v>
      </c>
      <c r="BI124" s="171">
        <f t="shared" si="8"/>
        <v>0</v>
      </c>
      <c r="BJ124" s="14" t="s">
        <v>133</v>
      </c>
      <c r="BK124" s="172">
        <f t="shared" si="9"/>
        <v>0</v>
      </c>
      <c r="BL124" s="14" t="s">
        <v>264</v>
      </c>
      <c r="BM124" s="170" t="s">
        <v>272</v>
      </c>
    </row>
    <row r="125" spans="1:65" s="2" customFormat="1" ht="16.5" customHeight="1">
      <c r="A125" s="29"/>
      <c r="B125" s="158"/>
      <c r="C125" s="173" t="s">
        <v>132</v>
      </c>
      <c r="D125" s="173" t="s">
        <v>176</v>
      </c>
      <c r="E125" s="174" t="s">
        <v>273</v>
      </c>
      <c r="F125" s="175" t="s">
        <v>274</v>
      </c>
      <c r="G125" s="176" t="s">
        <v>172</v>
      </c>
      <c r="H125" s="177">
        <v>2</v>
      </c>
      <c r="I125" s="178"/>
      <c r="J125" s="177">
        <f t="shared" si="0"/>
        <v>0</v>
      </c>
      <c r="K125" s="179"/>
      <c r="L125" s="180"/>
      <c r="M125" s="181" t="s">
        <v>1</v>
      </c>
      <c r="N125" s="182" t="s">
        <v>41</v>
      </c>
      <c r="O125" s="55"/>
      <c r="P125" s="168">
        <f t="shared" si="1"/>
        <v>0</v>
      </c>
      <c r="Q125" s="168">
        <v>0</v>
      </c>
      <c r="R125" s="168">
        <f t="shared" si="2"/>
        <v>0</v>
      </c>
      <c r="S125" s="168">
        <v>0</v>
      </c>
      <c r="T125" s="169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0" t="s">
        <v>268</v>
      </c>
      <c r="AT125" s="170" t="s">
        <v>176</v>
      </c>
      <c r="AU125" s="170" t="s">
        <v>133</v>
      </c>
      <c r="AY125" s="14" t="s">
        <v>125</v>
      </c>
      <c r="BE125" s="171">
        <f t="shared" si="4"/>
        <v>0</v>
      </c>
      <c r="BF125" s="171">
        <f t="shared" si="5"/>
        <v>0</v>
      </c>
      <c r="BG125" s="171">
        <f t="shared" si="6"/>
        <v>0</v>
      </c>
      <c r="BH125" s="171">
        <f t="shared" si="7"/>
        <v>0</v>
      </c>
      <c r="BI125" s="171">
        <f t="shared" si="8"/>
        <v>0</v>
      </c>
      <c r="BJ125" s="14" t="s">
        <v>133</v>
      </c>
      <c r="BK125" s="172">
        <f t="shared" si="9"/>
        <v>0</v>
      </c>
      <c r="BL125" s="14" t="s">
        <v>264</v>
      </c>
      <c r="BM125" s="170" t="s">
        <v>275</v>
      </c>
    </row>
    <row r="126" spans="1:65" s="2" customFormat="1" ht="24" customHeight="1">
      <c r="A126" s="29"/>
      <c r="B126" s="158"/>
      <c r="C126" s="159" t="s">
        <v>145</v>
      </c>
      <c r="D126" s="159" t="s">
        <v>128</v>
      </c>
      <c r="E126" s="160" t="s">
        <v>276</v>
      </c>
      <c r="F126" s="161" t="s">
        <v>277</v>
      </c>
      <c r="G126" s="162" t="s">
        <v>172</v>
      </c>
      <c r="H126" s="163">
        <v>1</v>
      </c>
      <c r="I126" s="164"/>
      <c r="J126" s="163">
        <f t="shared" si="0"/>
        <v>0</v>
      </c>
      <c r="K126" s="165"/>
      <c r="L126" s="30"/>
      <c r="M126" s="166" t="s">
        <v>1</v>
      </c>
      <c r="N126" s="167" t="s">
        <v>41</v>
      </c>
      <c r="O126" s="55"/>
      <c r="P126" s="168">
        <f t="shared" si="1"/>
        <v>0</v>
      </c>
      <c r="Q126" s="168">
        <v>0</v>
      </c>
      <c r="R126" s="168">
        <f t="shared" si="2"/>
        <v>0</v>
      </c>
      <c r="S126" s="168">
        <v>0</v>
      </c>
      <c r="T126" s="16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0" t="s">
        <v>264</v>
      </c>
      <c r="AT126" s="170" t="s">
        <v>128</v>
      </c>
      <c r="AU126" s="170" t="s">
        <v>133</v>
      </c>
      <c r="AY126" s="14" t="s">
        <v>125</v>
      </c>
      <c r="BE126" s="171">
        <f t="shared" si="4"/>
        <v>0</v>
      </c>
      <c r="BF126" s="171">
        <f t="shared" si="5"/>
        <v>0</v>
      </c>
      <c r="BG126" s="171">
        <f t="shared" si="6"/>
        <v>0</v>
      </c>
      <c r="BH126" s="171">
        <f t="shared" si="7"/>
        <v>0</v>
      </c>
      <c r="BI126" s="171">
        <f t="shared" si="8"/>
        <v>0</v>
      </c>
      <c r="BJ126" s="14" t="s">
        <v>133</v>
      </c>
      <c r="BK126" s="172">
        <f t="shared" si="9"/>
        <v>0</v>
      </c>
      <c r="BL126" s="14" t="s">
        <v>264</v>
      </c>
      <c r="BM126" s="170" t="s">
        <v>278</v>
      </c>
    </row>
    <row r="127" spans="1:65" s="2" customFormat="1" ht="16.5" customHeight="1">
      <c r="A127" s="29"/>
      <c r="B127" s="158"/>
      <c r="C127" s="173" t="s">
        <v>152</v>
      </c>
      <c r="D127" s="173" t="s">
        <v>176</v>
      </c>
      <c r="E127" s="174" t="s">
        <v>279</v>
      </c>
      <c r="F127" s="175" t="s">
        <v>280</v>
      </c>
      <c r="G127" s="176" t="s">
        <v>172</v>
      </c>
      <c r="H127" s="177">
        <v>1</v>
      </c>
      <c r="I127" s="178"/>
      <c r="J127" s="177">
        <f t="shared" si="0"/>
        <v>0</v>
      </c>
      <c r="K127" s="179"/>
      <c r="L127" s="180"/>
      <c r="M127" s="181" t="s">
        <v>1</v>
      </c>
      <c r="N127" s="182" t="s">
        <v>41</v>
      </c>
      <c r="O127" s="55"/>
      <c r="P127" s="168">
        <f t="shared" si="1"/>
        <v>0</v>
      </c>
      <c r="Q127" s="168">
        <v>0</v>
      </c>
      <c r="R127" s="168">
        <f t="shared" si="2"/>
        <v>0</v>
      </c>
      <c r="S127" s="168">
        <v>0</v>
      </c>
      <c r="T127" s="16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0" t="s">
        <v>268</v>
      </c>
      <c r="AT127" s="170" t="s">
        <v>176</v>
      </c>
      <c r="AU127" s="170" t="s">
        <v>133</v>
      </c>
      <c r="AY127" s="14" t="s">
        <v>125</v>
      </c>
      <c r="BE127" s="171">
        <f t="shared" si="4"/>
        <v>0</v>
      </c>
      <c r="BF127" s="171">
        <f t="shared" si="5"/>
        <v>0</v>
      </c>
      <c r="BG127" s="171">
        <f t="shared" si="6"/>
        <v>0</v>
      </c>
      <c r="BH127" s="171">
        <f t="shared" si="7"/>
        <v>0</v>
      </c>
      <c r="BI127" s="171">
        <f t="shared" si="8"/>
        <v>0</v>
      </c>
      <c r="BJ127" s="14" t="s">
        <v>133</v>
      </c>
      <c r="BK127" s="172">
        <f t="shared" si="9"/>
        <v>0</v>
      </c>
      <c r="BL127" s="14" t="s">
        <v>264</v>
      </c>
      <c r="BM127" s="170" t="s">
        <v>281</v>
      </c>
    </row>
    <row r="128" spans="1:65" s="2" customFormat="1" ht="16.5" customHeight="1">
      <c r="A128" s="29"/>
      <c r="B128" s="158"/>
      <c r="C128" s="159" t="s">
        <v>158</v>
      </c>
      <c r="D128" s="159" t="s">
        <v>128</v>
      </c>
      <c r="E128" s="160" t="s">
        <v>282</v>
      </c>
      <c r="F128" s="161" t="s">
        <v>283</v>
      </c>
      <c r="G128" s="162" t="s">
        <v>172</v>
      </c>
      <c r="H128" s="163">
        <v>1</v>
      </c>
      <c r="I128" s="164"/>
      <c r="J128" s="163">
        <f t="shared" si="0"/>
        <v>0</v>
      </c>
      <c r="K128" s="165"/>
      <c r="L128" s="30"/>
      <c r="M128" s="166" t="s">
        <v>1</v>
      </c>
      <c r="N128" s="167" t="s">
        <v>41</v>
      </c>
      <c r="O128" s="55"/>
      <c r="P128" s="168">
        <f t="shared" si="1"/>
        <v>0</v>
      </c>
      <c r="Q128" s="168">
        <v>0</v>
      </c>
      <c r="R128" s="168">
        <f t="shared" si="2"/>
        <v>0</v>
      </c>
      <c r="S128" s="168">
        <v>0</v>
      </c>
      <c r="T128" s="16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0" t="s">
        <v>264</v>
      </c>
      <c r="AT128" s="170" t="s">
        <v>128</v>
      </c>
      <c r="AU128" s="170" t="s">
        <v>133</v>
      </c>
      <c r="AY128" s="14" t="s">
        <v>125</v>
      </c>
      <c r="BE128" s="171">
        <f t="shared" si="4"/>
        <v>0</v>
      </c>
      <c r="BF128" s="171">
        <f t="shared" si="5"/>
        <v>0</v>
      </c>
      <c r="BG128" s="171">
        <f t="shared" si="6"/>
        <v>0</v>
      </c>
      <c r="BH128" s="171">
        <f t="shared" si="7"/>
        <v>0</v>
      </c>
      <c r="BI128" s="171">
        <f t="shared" si="8"/>
        <v>0</v>
      </c>
      <c r="BJ128" s="14" t="s">
        <v>133</v>
      </c>
      <c r="BK128" s="172">
        <f t="shared" si="9"/>
        <v>0</v>
      </c>
      <c r="BL128" s="14" t="s">
        <v>264</v>
      </c>
      <c r="BM128" s="170" t="s">
        <v>284</v>
      </c>
    </row>
    <row r="129" spans="1:65" s="2" customFormat="1" ht="16.5" customHeight="1">
      <c r="A129" s="29"/>
      <c r="B129" s="158"/>
      <c r="C129" s="173" t="s">
        <v>163</v>
      </c>
      <c r="D129" s="173" t="s">
        <v>176</v>
      </c>
      <c r="E129" s="174" t="s">
        <v>285</v>
      </c>
      <c r="F129" s="175" t="s">
        <v>286</v>
      </c>
      <c r="G129" s="176" t="s">
        <v>172</v>
      </c>
      <c r="H129" s="177">
        <v>1</v>
      </c>
      <c r="I129" s="178"/>
      <c r="J129" s="177">
        <f t="shared" si="0"/>
        <v>0</v>
      </c>
      <c r="K129" s="179"/>
      <c r="L129" s="180"/>
      <c r="M129" s="181" t="s">
        <v>1</v>
      </c>
      <c r="N129" s="182" t="s">
        <v>41</v>
      </c>
      <c r="O129" s="55"/>
      <c r="P129" s="168">
        <f t="shared" si="1"/>
        <v>0</v>
      </c>
      <c r="Q129" s="168">
        <v>0</v>
      </c>
      <c r="R129" s="168">
        <f t="shared" si="2"/>
        <v>0</v>
      </c>
      <c r="S129" s="168">
        <v>0</v>
      </c>
      <c r="T129" s="16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0" t="s">
        <v>268</v>
      </c>
      <c r="AT129" s="170" t="s">
        <v>176</v>
      </c>
      <c r="AU129" s="170" t="s">
        <v>133</v>
      </c>
      <c r="AY129" s="14" t="s">
        <v>125</v>
      </c>
      <c r="BE129" s="171">
        <f t="shared" si="4"/>
        <v>0</v>
      </c>
      <c r="BF129" s="171">
        <f t="shared" si="5"/>
        <v>0</v>
      </c>
      <c r="BG129" s="171">
        <f t="shared" si="6"/>
        <v>0</v>
      </c>
      <c r="BH129" s="171">
        <f t="shared" si="7"/>
        <v>0</v>
      </c>
      <c r="BI129" s="171">
        <f t="shared" si="8"/>
        <v>0</v>
      </c>
      <c r="BJ129" s="14" t="s">
        <v>133</v>
      </c>
      <c r="BK129" s="172">
        <f t="shared" si="9"/>
        <v>0</v>
      </c>
      <c r="BL129" s="14" t="s">
        <v>264</v>
      </c>
      <c r="BM129" s="170" t="s">
        <v>287</v>
      </c>
    </row>
    <row r="130" spans="1:65" s="2" customFormat="1" ht="16.5" customHeight="1">
      <c r="A130" s="29"/>
      <c r="B130" s="158"/>
      <c r="C130" s="159" t="s">
        <v>126</v>
      </c>
      <c r="D130" s="159" t="s">
        <v>128</v>
      </c>
      <c r="E130" s="160" t="s">
        <v>288</v>
      </c>
      <c r="F130" s="161" t="s">
        <v>289</v>
      </c>
      <c r="G130" s="162" t="s">
        <v>172</v>
      </c>
      <c r="H130" s="163">
        <v>1</v>
      </c>
      <c r="I130" s="164"/>
      <c r="J130" s="163">
        <f t="shared" si="0"/>
        <v>0</v>
      </c>
      <c r="K130" s="165"/>
      <c r="L130" s="30"/>
      <c r="M130" s="166" t="s">
        <v>1</v>
      </c>
      <c r="N130" s="167" t="s">
        <v>41</v>
      </c>
      <c r="O130" s="55"/>
      <c r="P130" s="168">
        <f t="shared" si="1"/>
        <v>0</v>
      </c>
      <c r="Q130" s="168">
        <v>0</v>
      </c>
      <c r="R130" s="168">
        <f t="shared" si="2"/>
        <v>0</v>
      </c>
      <c r="S130" s="168">
        <v>0</v>
      </c>
      <c r="T130" s="16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0" t="s">
        <v>264</v>
      </c>
      <c r="AT130" s="170" t="s">
        <v>128</v>
      </c>
      <c r="AU130" s="170" t="s">
        <v>133</v>
      </c>
      <c r="AY130" s="14" t="s">
        <v>125</v>
      </c>
      <c r="BE130" s="171">
        <f t="shared" si="4"/>
        <v>0</v>
      </c>
      <c r="BF130" s="171">
        <f t="shared" si="5"/>
        <v>0</v>
      </c>
      <c r="BG130" s="171">
        <f t="shared" si="6"/>
        <v>0</v>
      </c>
      <c r="BH130" s="171">
        <f t="shared" si="7"/>
        <v>0</v>
      </c>
      <c r="BI130" s="171">
        <f t="shared" si="8"/>
        <v>0</v>
      </c>
      <c r="BJ130" s="14" t="s">
        <v>133</v>
      </c>
      <c r="BK130" s="172">
        <f t="shared" si="9"/>
        <v>0</v>
      </c>
      <c r="BL130" s="14" t="s">
        <v>264</v>
      </c>
      <c r="BM130" s="170" t="s">
        <v>290</v>
      </c>
    </row>
    <row r="131" spans="1:65" s="2" customFormat="1" ht="16.5" customHeight="1">
      <c r="A131" s="29"/>
      <c r="B131" s="158"/>
      <c r="C131" s="173" t="s">
        <v>169</v>
      </c>
      <c r="D131" s="173" t="s">
        <v>176</v>
      </c>
      <c r="E131" s="174" t="s">
        <v>291</v>
      </c>
      <c r="F131" s="175" t="s">
        <v>289</v>
      </c>
      <c r="G131" s="176" t="s">
        <v>172</v>
      </c>
      <c r="H131" s="177">
        <v>1</v>
      </c>
      <c r="I131" s="178"/>
      <c r="J131" s="177">
        <f t="shared" si="0"/>
        <v>0</v>
      </c>
      <c r="K131" s="179"/>
      <c r="L131" s="180"/>
      <c r="M131" s="181" t="s">
        <v>1</v>
      </c>
      <c r="N131" s="182" t="s">
        <v>41</v>
      </c>
      <c r="O131" s="55"/>
      <c r="P131" s="168">
        <f t="shared" si="1"/>
        <v>0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0" t="s">
        <v>268</v>
      </c>
      <c r="AT131" s="170" t="s">
        <v>176</v>
      </c>
      <c r="AU131" s="170" t="s">
        <v>133</v>
      </c>
      <c r="AY131" s="14" t="s">
        <v>125</v>
      </c>
      <c r="BE131" s="171">
        <f t="shared" si="4"/>
        <v>0</v>
      </c>
      <c r="BF131" s="171">
        <f t="shared" si="5"/>
        <v>0</v>
      </c>
      <c r="BG131" s="171">
        <f t="shared" si="6"/>
        <v>0</v>
      </c>
      <c r="BH131" s="171">
        <f t="shared" si="7"/>
        <v>0</v>
      </c>
      <c r="BI131" s="171">
        <f t="shared" si="8"/>
        <v>0</v>
      </c>
      <c r="BJ131" s="14" t="s">
        <v>133</v>
      </c>
      <c r="BK131" s="172">
        <f t="shared" si="9"/>
        <v>0</v>
      </c>
      <c r="BL131" s="14" t="s">
        <v>264</v>
      </c>
      <c r="BM131" s="170" t="s">
        <v>292</v>
      </c>
    </row>
    <row r="132" spans="1:65" s="2" customFormat="1" ht="24" customHeight="1">
      <c r="A132" s="29"/>
      <c r="B132" s="158"/>
      <c r="C132" s="159" t="s">
        <v>175</v>
      </c>
      <c r="D132" s="159" t="s">
        <v>128</v>
      </c>
      <c r="E132" s="160" t="s">
        <v>293</v>
      </c>
      <c r="F132" s="161" t="s">
        <v>294</v>
      </c>
      <c r="G132" s="162" t="s">
        <v>172</v>
      </c>
      <c r="H132" s="163">
        <v>7</v>
      </c>
      <c r="I132" s="164"/>
      <c r="J132" s="163">
        <f t="shared" si="0"/>
        <v>0</v>
      </c>
      <c r="K132" s="165"/>
      <c r="L132" s="30"/>
      <c r="M132" s="166" t="s">
        <v>1</v>
      </c>
      <c r="N132" s="167" t="s">
        <v>41</v>
      </c>
      <c r="O132" s="55"/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0" t="s">
        <v>264</v>
      </c>
      <c r="AT132" s="170" t="s">
        <v>128</v>
      </c>
      <c r="AU132" s="170" t="s">
        <v>133</v>
      </c>
      <c r="AY132" s="14" t="s">
        <v>125</v>
      </c>
      <c r="BE132" s="171">
        <f t="shared" si="4"/>
        <v>0</v>
      </c>
      <c r="BF132" s="171">
        <f t="shared" si="5"/>
        <v>0</v>
      </c>
      <c r="BG132" s="171">
        <f t="shared" si="6"/>
        <v>0</v>
      </c>
      <c r="BH132" s="171">
        <f t="shared" si="7"/>
        <v>0</v>
      </c>
      <c r="BI132" s="171">
        <f t="shared" si="8"/>
        <v>0</v>
      </c>
      <c r="BJ132" s="14" t="s">
        <v>133</v>
      </c>
      <c r="BK132" s="172">
        <f t="shared" si="9"/>
        <v>0</v>
      </c>
      <c r="BL132" s="14" t="s">
        <v>264</v>
      </c>
      <c r="BM132" s="170" t="s">
        <v>295</v>
      </c>
    </row>
    <row r="133" spans="1:65" s="2" customFormat="1" ht="24" customHeight="1">
      <c r="A133" s="29"/>
      <c r="B133" s="158"/>
      <c r="C133" s="173" t="s">
        <v>180</v>
      </c>
      <c r="D133" s="173" t="s">
        <v>176</v>
      </c>
      <c r="E133" s="174" t="s">
        <v>296</v>
      </c>
      <c r="F133" s="175" t="s">
        <v>294</v>
      </c>
      <c r="G133" s="176" t="s">
        <v>172</v>
      </c>
      <c r="H133" s="177">
        <v>7</v>
      </c>
      <c r="I133" s="178"/>
      <c r="J133" s="177">
        <f t="shared" si="0"/>
        <v>0</v>
      </c>
      <c r="K133" s="179"/>
      <c r="L133" s="180"/>
      <c r="M133" s="181" t="s">
        <v>1</v>
      </c>
      <c r="N133" s="182" t="s">
        <v>41</v>
      </c>
      <c r="O133" s="55"/>
      <c r="P133" s="168">
        <f t="shared" si="1"/>
        <v>0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0" t="s">
        <v>268</v>
      </c>
      <c r="AT133" s="170" t="s">
        <v>176</v>
      </c>
      <c r="AU133" s="170" t="s">
        <v>133</v>
      </c>
      <c r="AY133" s="14" t="s">
        <v>125</v>
      </c>
      <c r="BE133" s="171">
        <f t="shared" si="4"/>
        <v>0</v>
      </c>
      <c r="BF133" s="171">
        <f t="shared" si="5"/>
        <v>0</v>
      </c>
      <c r="BG133" s="171">
        <f t="shared" si="6"/>
        <v>0</v>
      </c>
      <c r="BH133" s="171">
        <f t="shared" si="7"/>
        <v>0</v>
      </c>
      <c r="BI133" s="171">
        <f t="shared" si="8"/>
        <v>0</v>
      </c>
      <c r="BJ133" s="14" t="s">
        <v>133</v>
      </c>
      <c r="BK133" s="172">
        <f t="shared" si="9"/>
        <v>0</v>
      </c>
      <c r="BL133" s="14" t="s">
        <v>264</v>
      </c>
      <c r="BM133" s="170" t="s">
        <v>297</v>
      </c>
    </row>
    <row r="134" spans="1:65" s="2" customFormat="1" ht="16.5" customHeight="1">
      <c r="A134" s="29"/>
      <c r="B134" s="158"/>
      <c r="C134" s="159" t="s">
        <v>188</v>
      </c>
      <c r="D134" s="159" t="s">
        <v>128</v>
      </c>
      <c r="E134" s="160" t="s">
        <v>298</v>
      </c>
      <c r="F134" s="161" t="s">
        <v>299</v>
      </c>
      <c r="G134" s="162" t="s">
        <v>208</v>
      </c>
      <c r="H134" s="163">
        <v>150</v>
      </c>
      <c r="I134" s="164"/>
      <c r="J134" s="163">
        <f t="shared" si="0"/>
        <v>0</v>
      </c>
      <c r="K134" s="165"/>
      <c r="L134" s="30"/>
      <c r="M134" s="166" t="s">
        <v>1</v>
      </c>
      <c r="N134" s="167" t="s">
        <v>41</v>
      </c>
      <c r="O134" s="55"/>
      <c r="P134" s="168">
        <f t="shared" si="1"/>
        <v>0</v>
      </c>
      <c r="Q134" s="168">
        <v>0</v>
      </c>
      <c r="R134" s="168">
        <f t="shared" si="2"/>
        <v>0</v>
      </c>
      <c r="S134" s="168">
        <v>0</v>
      </c>
      <c r="T134" s="16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0" t="s">
        <v>264</v>
      </c>
      <c r="AT134" s="170" t="s">
        <v>128</v>
      </c>
      <c r="AU134" s="170" t="s">
        <v>133</v>
      </c>
      <c r="AY134" s="14" t="s">
        <v>125</v>
      </c>
      <c r="BE134" s="171">
        <f t="shared" si="4"/>
        <v>0</v>
      </c>
      <c r="BF134" s="171">
        <f t="shared" si="5"/>
        <v>0</v>
      </c>
      <c r="BG134" s="171">
        <f t="shared" si="6"/>
        <v>0</v>
      </c>
      <c r="BH134" s="171">
        <f t="shared" si="7"/>
        <v>0</v>
      </c>
      <c r="BI134" s="171">
        <f t="shared" si="8"/>
        <v>0</v>
      </c>
      <c r="BJ134" s="14" t="s">
        <v>133</v>
      </c>
      <c r="BK134" s="172">
        <f t="shared" si="9"/>
        <v>0</v>
      </c>
      <c r="BL134" s="14" t="s">
        <v>264</v>
      </c>
      <c r="BM134" s="170" t="s">
        <v>300</v>
      </c>
    </row>
    <row r="135" spans="1:65" s="2" customFormat="1" ht="16.5" customHeight="1">
      <c r="A135" s="29"/>
      <c r="B135" s="158"/>
      <c r="C135" s="173" t="s">
        <v>193</v>
      </c>
      <c r="D135" s="173" t="s">
        <v>176</v>
      </c>
      <c r="E135" s="174" t="s">
        <v>301</v>
      </c>
      <c r="F135" s="175" t="s">
        <v>743</v>
      </c>
      <c r="G135" s="176" t="s">
        <v>208</v>
      </c>
      <c r="H135" s="177">
        <v>150</v>
      </c>
      <c r="I135" s="178"/>
      <c r="J135" s="177">
        <f t="shared" si="0"/>
        <v>0</v>
      </c>
      <c r="K135" s="179"/>
      <c r="L135" s="180"/>
      <c r="M135" s="181" t="s">
        <v>1</v>
      </c>
      <c r="N135" s="182" t="s">
        <v>41</v>
      </c>
      <c r="O135" s="55"/>
      <c r="P135" s="168">
        <f t="shared" si="1"/>
        <v>0</v>
      </c>
      <c r="Q135" s="168">
        <v>0</v>
      </c>
      <c r="R135" s="168">
        <f t="shared" si="2"/>
        <v>0</v>
      </c>
      <c r="S135" s="168">
        <v>0</v>
      </c>
      <c r="T135" s="16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0" t="s">
        <v>268</v>
      </c>
      <c r="AT135" s="170" t="s">
        <v>176</v>
      </c>
      <c r="AU135" s="170" t="s">
        <v>133</v>
      </c>
      <c r="AY135" s="14" t="s">
        <v>125</v>
      </c>
      <c r="BE135" s="171">
        <f t="shared" si="4"/>
        <v>0</v>
      </c>
      <c r="BF135" s="171">
        <f t="shared" si="5"/>
        <v>0</v>
      </c>
      <c r="BG135" s="171">
        <f t="shared" si="6"/>
        <v>0</v>
      </c>
      <c r="BH135" s="171">
        <f t="shared" si="7"/>
        <v>0</v>
      </c>
      <c r="BI135" s="171">
        <f t="shared" si="8"/>
        <v>0</v>
      </c>
      <c r="BJ135" s="14" t="s">
        <v>133</v>
      </c>
      <c r="BK135" s="172">
        <f t="shared" si="9"/>
        <v>0</v>
      </c>
      <c r="BL135" s="14" t="s">
        <v>264</v>
      </c>
      <c r="BM135" s="170" t="s">
        <v>302</v>
      </c>
    </row>
    <row r="136" spans="1:65" s="2" customFormat="1" ht="16.5" customHeight="1">
      <c r="A136" s="29"/>
      <c r="B136" s="158"/>
      <c r="C136" s="159" t="s">
        <v>197</v>
      </c>
      <c r="D136" s="159" t="s">
        <v>128</v>
      </c>
      <c r="E136" s="160" t="s">
        <v>303</v>
      </c>
      <c r="F136" s="161" t="s">
        <v>304</v>
      </c>
      <c r="G136" s="162" t="s">
        <v>208</v>
      </c>
      <c r="H136" s="163">
        <v>71</v>
      </c>
      <c r="I136" s="164"/>
      <c r="J136" s="163">
        <f t="shared" si="0"/>
        <v>0</v>
      </c>
      <c r="K136" s="165"/>
      <c r="L136" s="30"/>
      <c r="M136" s="166" t="s">
        <v>1</v>
      </c>
      <c r="N136" s="167" t="s">
        <v>41</v>
      </c>
      <c r="O136" s="55"/>
      <c r="P136" s="168">
        <f t="shared" si="1"/>
        <v>0</v>
      </c>
      <c r="Q136" s="168">
        <v>0</v>
      </c>
      <c r="R136" s="168">
        <f t="shared" si="2"/>
        <v>0</v>
      </c>
      <c r="S136" s="168">
        <v>0</v>
      </c>
      <c r="T136" s="16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0" t="s">
        <v>264</v>
      </c>
      <c r="AT136" s="170" t="s">
        <v>128</v>
      </c>
      <c r="AU136" s="170" t="s">
        <v>133</v>
      </c>
      <c r="AY136" s="14" t="s">
        <v>125</v>
      </c>
      <c r="BE136" s="171">
        <f t="shared" si="4"/>
        <v>0</v>
      </c>
      <c r="BF136" s="171">
        <f t="shared" si="5"/>
        <v>0</v>
      </c>
      <c r="BG136" s="171">
        <f t="shared" si="6"/>
        <v>0</v>
      </c>
      <c r="BH136" s="171">
        <f t="shared" si="7"/>
        <v>0</v>
      </c>
      <c r="BI136" s="171">
        <f t="shared" si="8"/>
        <v>0</v>
      </c>
      <c r="BJ136" s="14" t="s">
        <v>133</v>
      </c>
      <c r="BK136" s="172">
        <f t="shared" si="9"/>
        <v>0</v>
      </c>
      <c r="BL136" s="14" t="s">
        <v>264</v>
      </c>
      <c r="BM136" s="170" t="s">
        <v>305</v>
      </c>
    </row>
    <row r="137" spans="1:65" s="2" customFormat="1" ht="16.5" customHeight="1">
      <c r="A137" s="29"/>
      <c r="B137" s="158"/>
      <c r="C137" s="173" t="s">
        <v>191</v>
      </c>
      <c r="D137" s="173" t="s">
        <v>176</v>
      </c>
      <c r="E137" s="174" t="s">
        <v>306</v>
      </c>
      <c r="F137" s="175" t="s">
        <v>744</v>
      </c>
      <c r="G137" s="176" t="s">
        <v>208</v>
      </c>
      <c r="H137" s="177">
        <v>71</v>
      </c>
      <c r="I137" s="178"/>
      <c r="J137" s="177">
        <f t="shared" si="0"/>
        <v>0</v>
      </c>
      <c r="K137" s="179"/>
      <c r="L137" s="180"/>
      <c r="M137" s="181" t="s">
        <v>1</v>
      </c>
      <c r="N137" s="182" t="s">
        <v>41</v>
      </c>
      <c r="O137" s="55"/>
      <c r="P137" s="168">
        <f t="shared" si="1"/>
        <v>0</v>
      </c>
      <c r="Q137" s="168">
        <v>0</v>
      </c>
      <c r="R137" s="168">
        <f t="shared" si="2"/>
        <v>0</v>
      </c>
      <c r="S137" s="168">
        <v>0</v>
      </c>
      <c r="T137" s="16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0" t="s">
        <v>268</v>
      </c>
      <c r="AT137" s="170" t="s">
        <v>176</v>
      </c>
      <c r="AU137" s="170" t="s">
        <v>133</v>
      </c>
      <c r="AY137" s="14" t="s">
        <v>125</v>
      </c>
      <c r="BE137" s="171">
        <f t="shared" si="4"/>
        <v>0</v>
      </c>
      <c r="BF137" s="171">
        <f t="shared" si="5"/>
        <v>0</v>
      </c>
      <c r="BG137" s="171">
        <f t="shared" si="6"/>
        <v>0</v>
      </c>
      <c r="BH137" s="171">
        <f t="shared" si="7"/>
        <v>0</v>
      </c>
      <c r="BI137" s="171">
        <f t="shared" si="8"/>
        <v>0</v>
      </c>
      <c r="BJ137" s="14" t="s">
        <v>133</v>
      </c>
      <c r="BK137" s="172">
        <f t="shared" si="9"/>
        <v>0</v>
      </c>
      <c r="BL137" s="14" t="s">
        <v>264</v>
      </c>
      <c r="BM137" s="170" t="s">
        <v>307</v>
      </c>
    </row>
    <row r="138" spans="1:65" s="2" customFormat="1" ht="16.5" customHeight="1">
      <c r="A138" s="29"/>
      <c r="B138" s="158"/>
      <c r="C138" s="159" t="s">
        <v>205</v>
      </c>
      <c r="D138" s="159" t="s">
        <v>128</v>
      </c>
      <c r="E138" s="160" t="s">
        <v>308</v>
      </c>
      <c r="F138" s="161" t="s">
        <v>309</v>
      </c>
      <c r="G138" s="162" t="s">
        <v>208</v>
      </c>
      <c r="H138" s="163">
        <v>35</v>
      </c>
      <c r="I138" s="164"/>
      <c r="J138" s="163">
        <f t="shared" si="0"/>
        <v>0</v>
      </c>
      <c r="K138" s="165"/>
      <c r="L138" s="30"/>
      <c r="M138" s="166" t="s">
        <v>1</v>
      </c>
      <c r="N138" s="167" t="s">
        <v>41</v>
      </c>
      <c r="O138" s="55"/>
      <c r="P138" s="168">
        <f t="shared" si="1"/>
        <v>0</v>
      </c>
      <c r="Q138" s="168">
        <v>0</v>
      </c>
      <c r="R138" s="168">
        <f t="shared" si="2"/>
        <v>0</v>
      </c>
      <c r="S138" s="168">
        <v>0</v>
      </c>
      <c r="T138" s="16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0" t="s">
        <v>264</v>
      </c>
      <c r="AT138" s="170" t="s">
        <v>128</v>
      </c>
      <c r="AU138" s="170" t="s">
        <v>133</v>
      </c>
      <c r="AY138" s="14" t="s">
        <v>125</v>
      </c>
      <c r="BE138" s="171">
        <f t="shared" si="4"/>
        <v>0</v>
      </c>
      <c r="BF138" s="171">
        <f t="shared" si="5"/>
        <v>0</v>
      </c>
      <c r="BG138" s="171">
        <f t="shared" si="6"/>
        <v>0</v>
      </c>
      <c r="BH138" s="171">
        <f t="shared" si="7"/>
        <v>0</v>
      </c>
      <c r="BI138" s="171">
        <f t="shared" si="8"/>
        <v>0</v>
      </c>
      <c r="BJ138" s="14" t="s">
        <v>133</v>
      </c>
      <c r="BK138" s="172">
        <f t="shared" si="9"/>
        <v>0</v>
      </c>
      <c r="BL138" s="14" t="s">
        <v>264</v>
      </c>
      <c r="BM138" s="170" t="s">
        <v>310</v>
      </c>
    </row>
    <row r="139" spans="1:65" s="2" customFormat="1" ht="16.5" customHeight="1">
      <c r="A139" s="29"/>
      <c r="B139" s="158"/>
      <c r="C139" s="173" t="s">
        <v>210</v>
      </c>
      <c r="D139" s="173" t="s">
        <v>176</v>
      </c>
      <c r="E139" s="174" t="s">
        <v>311</v>
      </c>
      <c r="F139" s="175" t="s">
        <v>745</v>
      </c>
      <c r="G139" s="176" t="s">
        <v>208</v>
      </c>
      <c r="H139" s="177">
        <v>35</v>
      </c>
      <c r="I139" s="178"/>
      <c r="J139" s="177">
        <f t="shared" si="0"/>
        <v>0</v>
      </c>
      <c r="K139" s="179"/>
      <c r="L139" s="180"/>
      <c r="M139" s="181" t="s">
        <v>1</v>
      </c>
      <c r="N139" s="182" t="s">
        <v>41</v>
      </c>
      <c r="O139" s="55"/>
      <c r="P139" s="168">
        <f t="shared" si="1"/>
        <v>0</v>
      </c>
      <c r="Q139" s="168">
        <v>0</v>
      </c>
      <c r="R139" s="168">
        <f t="shared" si="2"/>
        <v>0</v>
      </c>
      <c r="S139" s="168">
        <v>0</v>
      </c>
      <c r="T139" s="16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0" t="s">
        <v>268</v>
      </c>
      <c r="AT139" s="170" t="s">
        <v>176</v>
      </c>
      <c r="AU139" s="170" t="s">
        <v>133</v>
      </c>
      <c r="AY139" s="14" t="s">
        <v>125</v>
      </c>
      <c r="BE139" s="171">
        <f t="shared" si="4"/>
        <v>0</v>
      </c>
      <c r="BF139" s="171">
        <f t="shared" si="5"/>
        <v>0</v>
      </c>
      <c r="BG139" s="171">
        <f t="shared" si="6"/>
        <v>0</v>
      </c>
      <c r="BH139" s="171">
        <f t="shared" si="7"/>
        <v>0</v>
      </c>
      <c r="BI139" s="171">
        <f t="shared" si="8"/>
        <v>0</v>
      </c>
      <c r="BJ139" s="14" t="s">
        <v>133</v>
      </c>
      <c r="BK139" s="172">
        <f t="shared" si="9"/>
        <v>0</v>
      </c>
      <c r="BL139" s="14" t="s">
        <v>264</v>
      </c>
      <c r="BM139" s="170" t="s">
        <v>312</v>
      </c>
    </row>
    <row r="140" spans="1:65" s="2" customFormat="1" ht="24" customHeight="1">
      <c r="A140" s="29"/>
      <c r="B140" s="158"/>
      <c r="C140" s="159" t="s">
        <v>214</v>
      </c>
      <c r="D140" s="159" t="s">
        <v>128</v>
      </c>
      <c r="E140" s="160" t="s">
        <v>313</v>
      </c>
      <c r="F140" s="161" t="s">
        <v>314</v>
      </c>
      <c r="G140" s="162" t="s">
        <v>172</v>
      </c>
      <c r="H140" s="163">
        <v>10</v>
      </c>
      <c r="I140" s="164"/>
      <c r="J140" s="163">
        <f t="shared" si="0"/>
        <v>0</v>
      </c>
      <c r="K140" s="165"/>
      <c r="L140" s="30"/>
      <c r="M140" s="166" t="s">
        <v>1</v>
      </c>
      <c r="N140" s="167" t="s">
        <v>41</v>
      </c>
      <c r="O140" s="55"/>
      <c r="P140" s="168">
        <f t="shared" si="1"/>
        <v>0</v>
      </c>
      <c r="Q140" s="168">
        <v>0</v>
      </c>
      <c r="R140" s="168">
        <f t="shared" si="2"/>
        <v>0</v>
      </c>
      <c r="S140" s="168">
        <v>0</v>
      </c>
      <c r="T140" s="16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0" t="s">
        <v>264</v>
      </c>
      <c r="AT140" s="170" t="s">
        <v>128</v>
      </c>
      <c r="AU140" s="170" t="s">
        <v>133</v>
      </c>
      <c r="AY140" s="14" t="s">
        <v>125</v>
      </c>
      <c r="BE140" s="171">
        <f t="shared" si="4"/>
        <v>0</v>
      </c>
      <c r="BF140" s="171">
        <f t="shared" si="5"/>
        <v>0</v>
      </c>
      <c r="BG140" s="171">
        <f t="shared" si="6"/>
        <v>0</v>
      </c>
      <c r="BH140" s="171">
        <f t="shared" si="7"/>
        <v>0</v>
      </c>
      <c r="BI140" s="171">
        <f t="shared" si="8"/>
        <v>0</v>
      </c>
      <c r="BJ140" s="14" t="s">
        <v>133</v>
      </c>
      <c r="BK140" s="172">
        <f t="shared" si="9"/>
        <v>0</v>
      </c>
      <c r="BL140" s="14" t="s">
        <v>264</v>
      </c>
      <c r="BM140" s="170" t="s">
        <v>315</v>
      </c>
    </row>
    <row r="141" spans="1:65" s="2" customFormat="1" ht="36" customHeight="1">
      <c r="A141" s="29"/>
      <c r="B141" s="158"/>
      <c r="C141" s="159" t="s">
        <v>7</v>
      </c>
      <c r="D141" s="159" t="s">
        <v>128</v>
      </c>
      <c r="E141" s="160" t="s">
        <v>316</v>
      </c>
      <c r="F141" s="161" t="s">
        <v>317</v>
      </c>
      <c r="G141" s="162" t="s">
        <v>172</v>
      </c>
      <c r="H141" s="163">
        <v>10</v>
      </c>
      <c r="I141" s="164"/>
      <c r="J141" s="163">
        <f t="shared" si="0"/>
        <v>0</v>
      </c>
      <c r="K141" s="165"/>
      <c r="L141" s="30"/>
      <c r="M141" s="166" t="s">
        <v>1</v>
      </c>
      <c r="N141" s="167" t="s">
        <v>41</v>
      </c>
      <c r="O141" s="55"/>
      <c r="P141" s="168">
        <f t="shared" si="1"/>
        <v>0</v>
      </c>
      <c r="Q141" s="168">
        <v>0</v>
      </c>
      <c r="R141" s="168">
        <f t="shared" si="2"/>
        <v>0</v>
      </c>
      <c r="S141" s="168">
        <v>0</v>
      </c>
      <c r="T141" s="16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0" t="s">
        <v>264</v>
      </c>
      <c r="AT141" s="170" t="s">
        <v>128</v>
      </c>
      <c r="AU141" s="170" t="s">
        <v>133</v>
      </c>
      <c r="AY141" s="14" t="s">
        <v>125</v>
      </c>
      <c r="BE141" s="171">
        <f t="shared" si="4"/>
        <v>0</v>
      </c>
      <c r="BF141" s="171">
        <f t="shared" si="5"/>
        <v>0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4" t="s">
        <v>133</v>
      </c>
      <c r="BK141" s="172">
        <f t="shared" si="9"/>
        <v>0</v>
      </c>
      <c r="BL141" s="14" t="s">
        <v>264</v>
      </c>
      <c r="BM141" s="170" t="s">
        <v>318</v>
      </c>
    </row>
    <row r="142" spans="1:65" s="2" customFormat="1" ht="24" customHeight="1">
      <c r="A142" s="29"/>
      <c r="B142" s="158"/>
      <c r="C142" s="159" t="s">
        <v>222</v>
      </c>
      <c r="D142" s="159" t="s">
        <v>128</v>
      </c>
      <c r="E142" s="160" t="s">
        <v>319</v>
      </c>
      <c r="F142" s="161" t="s">
        <v>320</v>
      </c>
      <c r="G142" s="162" t="s">
        <v>208</v>
      </c>
      <c r="H142" s="163">
        <v>106</v>
      </c>
      <c r="I142" s="164"/>
      <c r="J142" s="163">
        <f t="shared" si="0"/>
        <v>0</v>
      </c>
      <c r="K142" s="165"/>
      <c r="L142" s="30"/>
      <c r="M142" s="166" t="s">
        <v>1</v>
      </c>
      <c r="N142" s="167" t="s">
        <v>41</v>
      </c>
      <c r="O142" s="55"/>
      <c r="P142" s="168">
        <f t="shared" si="1"/>
        <v>0</v>
      </c>
      <c r="Q142" s="168">
        <v>0</v>
      </c>
      <c r="R142" s="168">
        <f t="shared" si="2"/>
        <v>0</v>
      </c>
      <c r="S142" s="168">
        <v>0</v>
      </c>
      <c r="T142" s="16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0" t="s">
        <v>264</v>
      </c>
      <c r="AT142" s="170" t="s">
        <v>128</v>
      </c>
      <c r="AU142" s="170" t="s">
        <v>133</v>
      </c>
      <c r="AY142" s="14" t="s">
        <v>125</v>
      </c>
      <c r="BE142" s="171">
        <f t="shared" si="4"/>
        <v>0</v>
      </c>
      <c r="BF142" s="171">
        <f t="shared" si="5"/>
        <v>0</v>
      </c>
      <c r="BG142" s="171">
        <f t="shared" si="6"/>
        <v>0</v>
      </c>
      <c r="BH142" s="171">
        <f t="shared" si="7"/>
        <v>0</v>
      </c>
      <c r="BI142" s="171">
        <f t="shared" si="8"/>
        <v>0</v>
      </c>
      <c r="BJ142" s="14" t="s">
        <v>133</v>
      </c>
      <c r="BK142" s="172">
        <f t="shared" si="9"/>
        <v>0</v>
      </c>
      <c r="BL142" s="14" t="s">
        <v>264</v>
      </c>
      <c r="BM142" s="170" t="s">
        <v>321</v>
      </c>
    </row>
    <row r="143" spans="1:65" s="2" customFormat="1" ht="16.5" customHeight="1">
      <c r="A143" s="29"/>
      <c r="B143" s="158"/>
      <c r="C143" s="159" t="s">
        <v>226</v>
      </c>
      <c r="D143" s="159" t="s">
        <v>128</v>
      </c>
      <c r="E143" s="160" t="s">
        <v>322</v>
      </c>
      <c r="F143" s="161" t="s">
        <v>323</v>
      </c>
      <c r="G143" s="162" t="s">
        <v>172</v>
      </c>
      <c r="H143" s="163">
        <v>1</v>
      </c>
      <c r="I143" s="164"/>
      <c r="J143" s="163">
        <f t="shared" si="0"/>
        <v>0</v>
      </c>
      <c r="K143" s="165"/>
      <c r="L143" s="30"/>
      <c r="M143" s="166" t="s">
        <v>1</v>
      </c>
      <c r="N143" s="167" t="s">
        <v>41</v>
      </c>
      <c r="O143" s="55"/>
      <c r="P143" s="168">
        <f t="shared" si="1"/>
        <v>0</v>
      </c>
      <c r="Q143" s="168">
        <v>0</v>
      </c>
      <c r="R143" s="168">
        <f t="shared" si="2"/>
        <v>0</v>
      </c>
      <c r="S143" s="168">
        <v>0</v>
      </c>
      <c r="T143" s="16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0" t="s">
        <v>264</v>
      </c>
      <c r="AT143" s="170" t="s">
        <v>128</v>
      </c>
      <c r="AU143" s="170" t="s">
        <v>133</v>
      </c>
      <c r="AY143" s="14" t="s">
        <v>125</v>
      </c>
      <c r="BE143" s="171">
        <f t="shared" si="4"/>
        <v>0</v>
      </c>
      <c r="BF143" s="171">
        <f t="shared" si="5"/>
        <v>0</v>
      </c>
      <c r="BG143" s="171">
        <f t="shared" si="6"/>
        <v>0</v>
      </c>
      <c r="BH143" s="171">
        <f t="shared" si="7"/>
        <v>0</v>
      </c>
      <c r="BI143" s="171">
        <f t="shared" si="8"/>
        <v>0</v>
      </c>
      <c r="BJ143" s="14" t="s">
        <v>133</v>
      </c>
      <c r="BK143" s="172">
        <f t="shared" si="9"/>
        <v>0</v>
      </c>
      <c r="BL143" s="14" t="s">
        <v>264</v>
      </c>
      <c r="BM143" s="170" t="s">
        <v>324</v>
      </c>
    </row>
    <row r="144" spans="1:65" s="12" customFormat="1" ht="22.75" customHeight="1">
      <c r="B144" s="145"/>
      <c r="D144" s="146" t="s">
        <v>74</v>
      </c>
      <c r="E144" s="156" t="s">
        <v>325</v>
      </c>
      <c r="F144" s="156" t="s">
        <v>326</v>
      </c>
      <c r="I144" s="148"/>
      <c r="J144" s="157">
        <f>BK144</f>
        <v>0</v>
      </c>
      <c r="L144" s="145"/>
      <c r="M144" s="150"/>
      <c r="N144" s="151"/>
      <c r="O144" s="151"/>
      <c r="P144" s="152">
        <f>SUM(P145:P147)</f>
        <v>0</v>
      </c>
      <c r="Q144" s="151"/>
      <c r="R144" s="152">
        <f>SUM(R145:R147)</f>
        <v>0</v>
      </c>
      <c r="S144" s="151"/>
      <c r="T144" s="153">
        <f>SUM(T145:T147)</f>
        <v>0</v>
      </c>
      <c r="AR144" s="146" t="s">
        <v>138</v>
      </c>
      <c r="AT144" s="154" t="s">
        <v>74</v>
      </c>
      <c r="AU144" s="154" t="s">
        <v>83</v>
      </c>
      <c r="AY144" s="146" t="s">
        <v>125</v>
      </c>
      <c r="BK144" s="155">
        <f>SUM(BK145:BK147)</f>
        <v>0</v>
      </c>
    </row>
    <row r="145" spans="1:65" s="2" customFormat="1" ht="16.5" customHeight="1">
      <c r="A145" s="29"/>
      <c r="B145" s="158"/>
      <c r="C145" s="159" t="s">
        <v>232</v>
      </c>
      <c r="D145" s="159" t="s">
        <v>128</v>
      </c>
      <c r="E145" s="160" t="s">
        <v>327</v>
      </c>
      <c r="F145" s="161" t="s">
        <v>328</v>
      </c>
      <c r="G145" s="162" t="s">
        <v>329</v>
      </c>
      <c r="H145" s="164"/>
      <c r="I145" s="164"/>
      <c r="J145" s="163">
        <f>ROUND(I145*H145,3)</f>
        <v>0</v>
      </c>
      <c r="K145" s="165"/>
      <c r="L145" s="30"/>
      <c r="M145" s="166" t="s">
        <v>1</v>
      </c>
      <c r="N145" s="167" t="s">
        <v>41</v>
      </c>
      <c r="O145" s="55"/>
      <c r="P145" s="168">
        <f>O145*H145</f>
        <v>0</v>
      </c>
      <c r="Q145" s="168">
        <v>0</v>
      </c>
      <c r="R145" s="168">
        <f>Q145*H145</f>
        <v>0</v>
      </c>
      <c r="S145" s="168">
        <v>0</v>
      </c>
      <c r="T145" s="16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0" t="s">
        <v>264</v>
      </c>
      <c r="AT145" s="170" t="s">
        <v>128</v>
      </c>
      <c r="AU145" s="170" t="s">
        <v>133</v>
      </c>
      <c r="AY145" s="14" t="s">
        <v>125</v>
      </c>
      <c r="BE145" s="171">
        <f>IF(N145="základná",J145,0)</f>
        <v>0</v>
      </c>
      <c r="BF145" s="171">
        <f>IF(N145="znížená",J145,0)</f>
        <v>0</v>
      </c>
      <c r="BG145" s="171">
        <f>IF(N145="zákl. prenesená",J145,0)</f>
        <v>0</v>
      </c>
      <c r="BH145" s="171">
        <f>IF(N145="zníž. prenesená",J145,0)</f>
        <v>0</v>
      </c>
      <c r="BI145" s="171">
        <f>IF(N145="nulová",J145,0)</f>
        <v>0</v>
      </c>
      <c r="BJ145" s="14" t="s">
        <v>133</v>
      </c>
      <c r="BK145" s="172">
        <f>ROUND(I145*H145,3)</f>
        <v>0</v>
      </c>
      <c r="BL145" s="14" t="s">
        <v>264</v>
      </c>
      <c r="BM145" s="170" t="s">
        <v>330</v>
      </c>
    </row>
    <row r="146" spans="1:65" s="2" customFormat="1" ht="16.5" customHeight="1">
      <c r="A146" s="29"/>
      <c r="B146" s="158"/>
      <c r="C146" s="173" t="s">
        <v>236</v>
      </c>
      <c r="D146" s="173" t="s">
        <v>176</v>
      </c>
      <c r="E146" s="174" t="s">
        <v>331</v>
      </c>
      <c r="F146" s="175" t="s">
        <v>332</v>
      </c>
      <c r="G146" s="176" t="s">
        <v>329</v>
      </c>
      <c r="H146" s="178"/>
      <c r="I146" s="178"/>
      <c r="J146" s="177">
        <f>ROUND(I146*H146,3)</f>
        <v>0</v>
      </c>
      <c r="K146" s="179"/>
      <c r="L146" s="180"/>
      <c r="M146" s="181" t="s">
        <v>1</v>
      </c>
      <c r="N146" s="182" t="s">
        <v>41</v>
      </c>
      <c r="O146" s="55"/>
      <c r="P146" s="168">
        <f>O146*H146</f>
        <v>0</v>
      </c>
      <c r="Q146" s="168">
        <v>0</v>
      </c>
      <c r="R146" s="168">
        <f>Q146*H146</f>
        <v>0</v>
      </c>
      <c r="S146" s="168">
        <v>0</v>
      </c>
      <c r="T146" s="169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0" t="s">
        <v>268</v>
      </c>
      <c r="AT146" s="170" t="s">
        <v>176</v>
      </c>
      <c r="AU146" s="170" t="s">
        <v>133</v>
      </c>
      <c r="AY146" s="14" t="s">
        <v>125</v>
      </c>
      <c r="BE146" s="171">
        <f>IF(N146="základná",J146,0)</f>
        <v>0</v>
      </c>
      <c r="BF146" s="171">
        <f>IF(N146="znížená",J146,0)</f>
        <v>0</v>
      </c>
      <c r="BG146" s="171">
        <f>IF(N146="zákl. prenesená",J146,0)</f>
        <v>0</v>
      </c>
      <c r="BH146" s="171">
        <f>IF(N146="zníž. prenesená",J146,0)</f>
        <v>0</v>
      </c>
      <c r="BI146" s="171">
        <f>IF(N146="nulová",J146,0)</f>
        <v>0</v>
      </c>
      <c r="BJ146" s="14" t="s">
        <v>133</v>
      </c>
      <c r="BK146" s="172">
        <f>ROUND(I146*H146,3)</f>
        <v>0</v>
      </c>
      <c r="BL146" s="14" t="s">
        <v>264</v>
      </c>
      <c r="BM146" s="170" t="s">
        <v>333</v>
      </c>
    </row>
    <row r="147" spans="1:65" s="2" customFormat="1" ht="16.5" customHeight="1">
      <c r="A147" s="29"/>
      <c r="B147" s="158"/>
      <c r="C147" s="159" t="s">
        <v>240</v>
      </c>
      <c r="D147" s="159" t="s">
        <v>128</v>
      </c>
      <c r="E147" s="160" t="s">
        <v>334</v>
      </c>
      <c r="F147" s="161" t="s">
        <v>335</v>
      </c>
      <c r="G147" s="162" t="s">
        <v>329</v>
      </c>
      <c r="H147" s="164"/>
      <c r="I147" s="164"/>
      <c r="J147" s="163">
        <f>ROUND(I147*H147,3)</f>
        <v>0</v>
      </c>
      <c r="K147" s="165"/>
      <c r="L147" s="30"/>
      <c r="M147" s="183" t="s">
        <v>1</v>
      </c>
      <c r="N147" s="184" t="s">
        <v>41</v>
      </c>
      <c r="O147" s="185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0" t="s">
        <v>264</v>
      </c>
      <c r="AT147" s="170" t="s">
        <v>128</v>
      </c>
      <c r="AU147" s="170" t="s">
        <v>133</v>
      </c>
      <c r="AY147" s="14" t="s">
        <v>125</v>
      </c>
      <c r="BE147" s="171">
        <f>IF(N147="základná",J147,0)</f>
        <v>0</v>
      </c>
      <c r="BF147" s="171">
        <f>IF(N147="znížená",J147,0)</f>
        <v>0</v>
      </c>
      <c r="BG147" s="171">
        <f>IF(N147="zákl. prenesená",J147,0)</f>
        <v>0</v>
      </c>
      <c r="BH147" s="171">
        <f>IF(N147="zníž. prenesená",J147,0)</f>
        <v>0</v>
      </c>
      <c r="BI147" s="171">
        <f>IF(N147="nulová",J147,0)</f>
        <v>0</v>
      </c>
      <c r="BJ147" s="14" t="s">
        <v>133</v>
      </c>
      <c r="BK147" s="172">
        <f>ROUND(I147*H147,3)</f>
        <v>0</v>
      </c>
      <c r="BL147" s="14" t="s">
        <v>264</v>
      </c>
      <c r="BM147" s="170" t="s">
        <v>336</v>
      </c>
    </row>
    <row r="148" spans="1:65" s="2" customFormat="1" ht="7" customHeight="1">
      <c r="A148" s="29"/>
      <c r="B148" s="44"/>
      <c r="C148" s="45"/>
      <c r="D148" s="45"/>
      <c r="E148" s="45"/>
      <c r="F148" s="45"/>
      <c r="G148" s="45"/>
      <c r="H148" s="45"/>
      <c r="I148" s="117"/>
      <c r="J148" s="45"/>
      <c r="K148" s="45"/>
      <c r="L148" s="30"/>
      <c r="M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</row>
  </sheetData>
  <autoFilter ref="C118:K147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05"/>
  <sheetViews>
    <sheetView showGridLines="0" topLeftCell="A179" workbookViewId="0">
      <selection activeCell="F213" sqref="F213"/>
    </sheetView>
  </sheetViews>
  <sheetFormatPr baseColWidth="10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50.75" style="1" customWidth="1"/>
    <col min="7" max="7" width="7" style="1" customWidth="1"/>
    <col min="8" max="8" width="11.5" style="1" customWidth="1"/>
    <col min="9" max="9" width="20.25" style="90" customWidth="1"/>
    <col min="10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I2" s="90"/>
      <c r="L2" s="194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4" t="s">
        <v>90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75</v>
      </c>
    </row>
    <row r="4" spans="1:46" s="1" customFormat="1" ht="25" customHeight="1">
      <c r="B4" s="17"/>
      <c r="D4" s="18" t="s">
        <v>94</v>
      </c>
      <c r="I4" s="90"/>
      <c r="L4" s="17"/>
      <c r="M4" s="92" t="s">
        <v>9</v>
      </c>
      <c r="AT4" s="14" t="s">
        <v>3</v>
      </c>
    </row>
    <row r="5" spans="1:46" s="1" customFormat="1" ht="7" customHeight="1">
      <c r="B5" s="17"/>
      <c r="I5" s="90"/>
      <c r="L5" s="17"/>
    </row>
    <row r="6" spans="1:46" s="1" customFormat="1" ht="12" customHeight="1">
      <c r="B6" s="17"/>
      <c r="D6" s="24" t="s">
        <v>14</v>
      </c>
      <c r="I6" s="90"/>
      <c r="L6" s="17"/>
    </row>
    <row r="7" spans="1:46" s="1" customFormat="1" ht="16.5" customHeight="1">
      <c r="B7" s="17"/>
      <c r="E7" s="230" t="str">
        <f>'Rekapitulácia stavby'!K6</f>
        <v>Rekonštrukcia kotolne viacúčelovej budovy PAPRADNO</v>
      </c>
      <c r="F7" s="231"/>
      <c r="G7" s="231"/>
      <c r="H7" s="231"/>
      <c r="I7" s="90"/>
      <c r="L7" s="17"/>
    </row>
    <row r="8" spans="1:46" s="2" customFormat="1" ht="12" customHeight="1">
      <c r="A8" s="29"/>
      <c r="B8" s="30"/>
      <c r="C8" s="29"/>
      <c r="D8" s="24" t="s">
        <v>95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2" t="s">
        <v>337</v>
      </c>
      <c r="F9" s="229"/>
      <c r="G9" s="229"/>
      <c r="H9" s="229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'Rekapitulácia stavby'!AN8</f>
        <v>11. 3. 2019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75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94" t="s">
        <v>25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2" t="str">
        <f>'Rekapitulácia stavby'!E14</f>
        <v>Vyplň údaj</v>
      </c>
      <c r="F18" s="205"/>
      <c r="G18" s="205"/>
      <c r="H18" s="205"/>
      <c r="I18" s="9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9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33</v>
      </c>
      <c r="F24" s="29"/>
      <c r="G24" s="29"/>
      <c r="H24" s="29"/>
      <c r="I24" s="9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5" customHeight="1">
      <c r="A30" s="29"/>
      <c r="B30" s="30"/>
      <c r="C30" s="29"/>
      <c r="D30" s="100" t="s">
        <v>35</v>
      </c>
      <c r="E30" s="29"/>
      <c r="F30" s="29"/>
      <c r="G30" s="29"/>
      <c r="H30" s="29"/>
      <c r="I30" s="93"/>
      <c r="J30" s="68">
        <f>ROUND(J116,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101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" customHeight="1">
      <c r="A33" s="29"/>
      <c r="B33" s="30"/>
      <c r="C33" s="29"/>
      <c r="D33" s="102" t="s">
        <v>39</v>
      </c>
      <c r="E33" s="24" t="s">
        <v>40</v>
      </c>
      <c r="F33" s="103">
        <f>ROUND((SUM(BE116:BE204)),  2)</f>
        <v>0</v>
      </c>
      <c r="G33" s="29"/>
      <c r="H33" s="29"/>
      <c r="I33" s="104">
        <v>0.2</v>
      </c>
      <c r="J33" s="103">
        <f>ROUND(((SUM(BE116:BE204))*I33),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" customHeight="1">
      <c r="A34" s="29"/>
      <c r="B34" s="30"/>
      <c r="C34" s="29"/>
      <c r="D34" s="29"/>
      <c r="E34" s="24" t="s">
        <v>41</v>
      </c>
      <c r="F34" s="103">
        <f>ROUND((SUM(BF116:BF204)),  2)</f>
        <v>0</v>
      </c>
      <c r="G34" s="29"/>
      <c r="H34" s="29"/>
      <c r="I34" s="104">
        <v>0.2</v>
      </c>
      <c r="J34" s="103">
        <f>ROUND(((SUM(BF116:BF204))*I34),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" hidden="1" customHeight="1">
      <c r="A35" s="29"/>
      <c r="B35" s="30"/>
      <c r="C35" s="29"/>
      <c r="D35" s="29"/>
      <c r="E35" s="24" t="s">
        <v>42</v>
      </c>
      <c r="F35" s="103">
        <f>ROUND((SUM(BG116:BG204)),  2)</f>
        <v>0</v>
      </c>
      <c r="G35" s="29"/>
      <c r="H35" s="29"/>
      <c r="I35" s="104">
        <v>0.2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" hidden="1" customHeight="1">
      <c r="A36" s="29"/>
      <c r="B36" s="30"/>
      <c r="C36" s="29"/>
      <c r="D36" s="29"/>
      <c r="E36" s="24" t="s">
        <v>43</v>
      </c>
      <c r="F36" s="103">
        <f>ROUND((SUM(BH116:BH204)),  2)</f>
        <v>0</v>
      </c>
      <c r="G36" s="29"/>
      <c r="H36" s="29"/>
      <c r="I36" s="104">
        <v>0.2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" hidden="1" customHeight="1">
      <c r="A37" s="29"/>
      <c r="B37" s="30"/>
      <c r="C37" s="29"/>
      <c r="D37" s="29"/>
      <c r="E37" s="24" t="s">
        <v>44</v>
      </c>
      <c r="F37" s="103">
        <f>ROUND((SUM(BI116:BI204)),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5" customHeight="1">
      <c r="A39" s="29"/>
      <c r="B39" s="30"/>
      <c r="C39" s="105"/>
      <c r="D39" s="106" t="s">
        <v>45</v>
      </c>
      <c r="E39" s="57"/>
      <c r="F39" s="57"/>
      <c r="G39" s="107" t="s">
        <v>46</v>
      </c>
      <c r="H39" s="108" t="s">
        <v>47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" customHeight="1">
      <c r="B41" s="17"/>
      <c r="I41" s="90"/>
      <c r="L41" s="17"/>
    </row>
    <row r="42" spans="1:31" s="1" customFormat="1" ht="14.5" customHeight="1">
      <c r="B42" s="17"/>
      <c r="I42" s="90"/>
      <c r="L42" s="17"/>
    </row>
    <row r="43" spans="1:31" s="1" customFormat="1" ht="14.5" customHeight="1">
      <c r="B43" s="17"/>
      <c r="I43" s="90"/>
      <c r="L43" s="17"/>
    </row>
    <row r="44" spans="1:31" s="1" customFormat="1" ht="14.5" customHeight="1">
      <c r="B44" s="17"/>
      <c r="I44" s="90"/>
      <c r="L44" s="17"/>
    </row>
    <row r="45" spans="1:31" s="1" customFormat="1" ht="14.5" customHeight="1">
      <c r="B45" s="17"/>
      <c r="I45" s="90"/>
      <c r="L45" s="17"/>
    </row>
    <row r="46" spans="1:31" s="1" customFormat="1" ht="14.5" customHeight="1">
      <c r="B46" s="17"/>
      <c r="I46" s="90"/>
      <c r="L46" s="17"/>
    </row>
    <row r="47" spans="1:31" s="1" customFormat="1" ht="14.5" customHeight="1">
      <c r="B47" s="17"/>
      <c r="I47" s="90"/>
      <c r="L47" s="17"/>
    </row>
    <row r="48" spans="1:31" s="1" customFormat="1" ht="14.5" customHeight="1">
      <c r="B48" s="17"/>
      <c r="I48" s="90"/>
      <c r="L48" s="17"/>
    </row>
    <row r="49" spans="1:31" s="1" customFormat="1" ht="14.5" customHeight="1">
      <c r="B49" s="17"/>
      <c r="I49" s="90"/>
      <c r="L49" s="17"/>
    </row>
    <row r="50" spans="1:31" s="2" customFormat="1" ht="14.5" customHeight="1">
      <c r="B50" s="39"/>
      <c r="D50" s="40" t="s">
        <v>48</v>
      </c>
      <c r="E50" s="41"/>
      <c r="F50" s="41"/>
      <c r="G50" s="40" t="s">
        <v>49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114"/>
      <c r="J61" s="11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114"/>
      <c r="J76" s="11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" customHeight="1">
      <c r="A82" s="29"/>
      <c r="B82" s="30"/>
      <c r="C82" s="18" t="s">
        <v>97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0" t="str">
        <f>E7</f>
        <v>Rekonštrukcia kotolne viacúčelovej budovy PAPRADNO</v>
      </c>
      <c r="F85" s="231"/>
      <c r="G85" s="231"/>
      <c r="H85" s="231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95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2" t="str">
        <f>E9</f>
        <v>03 - kotolňa</v>
      </c>
      <c r="F87" s="229"/>
      <c r="G87" s="229"/>
      <c r="H87" s="229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obec Papradno</v>
      </c>
      <c r="G89" s="29"/>
      <c r="H89" s="29"/>
      <c r="I89" s="94" t="s">
        <v>20</v>
      </c>
      <c r="J89" s="52" t="str">
        <f>IF(J12="","",J12)</f>
        <v>11. 3. 2019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8" customHeight="1">
      <c r="A91" s="29"/>
      <c r="B91" s="30"/>
      <c r="C91" s="24" t="s">
        <v>22</v>
      </c>
      <c r="D91" s="29"/>
      <c r="E91" s="29"/>
      <c r="F91" s="22" t="str">
        <f>E15</f>
        <v xml:space="preserve">Obec Papradno, Papradno č. 315, 018 13 </v>
      </c>
      <c r="G91" s="29"/>
      <c r="H91" s="29"/>
      <c r="I91" s="94" t="s">
        <v>28</v>
      </c>
      <c r="J91" s="27" t="str">
        <f>E21</f>
        <v>Ing. arch Joyf Sobčák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>SOARCH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2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98</v>
      </c>
      <c r="D94" s="105"/>
      <c r="E94" s="105"/>
      <c r="F94" s="105"/>
      <c r="G94" s="105"/>
      <c r="H94" s="105"/>
      <c r="I94" s="120"/>
      <c r="J94" s="121" t="s">
        <v>99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2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75" customHeight="1">
      <c r="A96" s="29"/>
      <c r="B96" s="30"/>
      <c r="C96" s="122" t="s">
        <v>100</v>
      </c>
      <c r="D96" s="29"/>
      <c r="E96" s="29"/>
      <c r="F96" s="29"/>
      <c r="G96" s="29"/>
      <c r="H96" s="29"/>
      <c r="I96" s="93"/>
      <c r="J96" s="68">
        <f>J116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101</v>
      </c>
    </row>
    <row r="97" spans="1:31" s="2" customFormat="1" ht="21.75" customHeight="1">
      <c r="A97" s="29"/>
      <c r="B97" s="30"/>
      <c r="C97" s="29"/>
      <c r="D97" s="29"/>
      <c r="E97" s="29"/>
      <c r="F97" s="29"/>
      <c r="G97" s="29"/>
      <c r="H97" s="29"/>
      <c r="I97" s="93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s="2" customFormat="1" ht="7" customHeight="1">
      <c r="A98" s="29"/>
      <c r="B98" s="44"/>
      <c r="C98" s="45"/>
      <c r="D98" s="45"/>
      <c r="E98" s="45"/>
      <c r="F98" s="45"/>
      <c r="G98" s="45"/>
      <c r="H98" s="45"/>
      <c r="I98" s="117"/>
      <c r="J98" s="45"/>
      <c r="K98" s="45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102" spans="1:31" s="2" customFormat="1" ht="7" customHeight="1">
      <c r="A102" s="29"/>
      <c r="B102" s="46"/>
      <c r="C102" s="47"/>
      <c r="D102" s="47"/>
      <c r="E102" s="47"/>
      <c r="F102" s="47"/>
      <c r="G102" s="47"/>
      <c r="H102" s="47"/>
      <c r="I102" s="118"/>
      <c r="J102" s="47"/>
      <c r="K102" s="47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25" customHeight="1">
      <c r="A103" s="29"/>
      <c r="B103" s="30"/>
      <c r="C103" s="18" t="s">
        <v>112</v>
      </c>
      <c r="D103" s="29"/>
      <c r="E103" s="29"/>
      <c r="F103" s="29"/>
      <c r="G103" s="29"/>
      <c r="H103" s="29"/>
      <c r="I103" s="93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7" customHeight="1">
      <c r="A104" s="29"/>
      <c r="B104" s="30"/>
      <c r="C104" s="29"/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12" customHeight="1">
      <c r="A105" s="29"/>
      <c r="B105" s="30"/>
      <c r="C105" s="24" t="s">
        <v>14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6.5" customHeight="1">
      <c r="A106" s="29"/>
      <c r="B106" s="30"/>
      <c r="C106" s="29"/>
      <c r="D106" s="29"/>
      <c r="E106" s="230" t="str">
        <f>E7</f>
        <v>Rekonštrukcia kotolne viacúčelovej budovy PAPRADNO</v>
      </c>
      <c r="F106" s="231"/>
      <c r="G106" s="231"/>
      <c r="H106" s="231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95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02" t="str">
        <f>E9</f>
        <v>03 - kotolňa</v>
      </c>
      <c r="F108" s="229"/>
      <c r="G108" s="229"/>
      <c r="H108" s="2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7" customHeight="1">
      <c r="A109" s="29"/>
      <c r="B109" s="30"/>
      <c r="C109" s="29"/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18</v>
      </c>
      <c r="D110" s="29"/>
      <c r="E110" s="29"/>
      <c r="F110" s="22" t="str">
        <f>F12</f>
        <v>obec Papradno</v>
      </c>
      <c r="G110" s="29"/>
      <c r="H110" s="29"/>
      <c r="I110" s="94" t="s">
        <v>20</v>
      </c>
      <c r="J110" s="52" t="str">
        <f>IF(J12="","",J12)</f>
        <v>11. 3. 2019</v>
      </c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7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8" customHeight="1">
      <c r="A112" s="29"/>
      <c r="B112" s="30"/>
      <c r="C112" s="24" t="s">
        <v>22</v>
      </c>
      <c r="D112" s="29"/>
      <c r="E112" s="29"/>
      <c r="F112" s="22" t="str">
        <f>E15</f>
        <v xml:space="preserve">Obec Papradno, Papradno č. 315, 018 13 </v>
      </c>
      <c r="G112" s="29"/>
      <c r="H112" s="29"/>
      <c r="I112" s="94" t="s">
        <v>28</v>
      </c>
      <c r="J112" s="27" t="str">
        <f>E21</f>
        <v>Ing. arch Joyf Sobčák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5" customHeight="1">
      <c r="A113" s="29"/>
      <c r="B113" s="30"/>
      <c r="C113" s="24" t="s">
        <v>26</v>
      </c>
      <c r="D113" s="29"/>
      <c r="E113" s="29"/>
      <c r="F113" s="22" t="str">
        <f>IF(E18="","",E18)</f>
        <v>Vyplň údaj</v>
      </c>
      <c r="G113" s="29"/>
      <c r="H113" s="29"/>
      <c r="I113" s="94" t="s">
        <v>32</v>
      </c>
      <c r="J113" s="27" t="str">
        <f>E24</f>
        <v>SOARCH s.r.o.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0.2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11" customFormat="1" ht="29.25" customHeight="1">
      <c r="A115" s="133"/>
      <c r="B115" s="134"/>
      <c r="C115" s="135" t="s">
        <v>113</v>
      </c>
      <c r="D115" s="136" t="s">
        <v>60</v>
      </c>
      <c r="E115" s="136" t="s">
        <v>56</v>
      </c>
      <c r="F115" s="136" t="s">
        <v>57</v>
      </c>
      <c r="G115" s="136" t="s">
        <v>114</v>
      </c>
      <c r="H115" s="136" t="s">
        <v>115</v>
      </c>
      <c r="I115" s="137" t="s">
        <v>116</v>
      </c>
      <c r="J115" s="138" t="s">
        <v>99</v>
      </c>
      <c r="K115" s="139" t="s">
        <v>117</v>
      </c>
      <c r="L115" s="140"/>
      <c r="M115" s="59" t="s">
        <v>1</v>
      </c>
      <c r="N115" s="60" t="s">
        <v>39</v>
      </c>
      <c r="O115" s="60" t="s">
        <v>118</v>
      </c>
      <c r="P115" s="60" t="s">
        <v>119</v>
      </c>
      <c r="Q115" s="60" t="s">
        <v>120</v>
      </c>
      <c r="R115" s="60" t="s">
        <v>121</v>
      </c>
      <c r="S115" s="60" t="s">
        <v>122</v>
      </c>
      <c r="T115" s="61" t="s">
        <v>123</v>
      </c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</row>
    <row r="116" spans="1:65" s="2" customFormat="1" ht="22.75" customHeight="1">
      <c r="A116" s="29"/>
      <c r="B116" s="30"/>
      <c r="C116" s="66" t="s">
        <v>100</v>
      </c>
      <c r="D116" s="29"/>
      <c r="E116" s="29"/>
      <c r="F116" s="29"/>
      <c r="G116" s="29"/>
      <c r="H116" s="29"/>
      <c r="I116" s="93"/>
      <c r="J116" s="141">
        <f>BK116</f>
        <v>0</v>
      </c>
      <c r="K116" s="29"/>
      <c r="L116" s="30"/>
      <c r="M116" s="62"/>
      <c r="N116" s="53"/>
      <c r="O116" s="63"/>
      <c r="P116" s="142">
        <f>SUM(P117:P204)</f>
        <v>0</v>
      </c>
      <c r="Q116" s="63"/>
      <c r="R116" s="142">
        <f>SUM(R117:R204)</f>
        <v>2.8681459999999994</v>
      </c>
      <c r="S116" s="63"/>
      <c r="T116" s="143">
        <f>SUM(T117:T204)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74</v>
      </c>
      <c r="AU116" s="14" t="s">
        <v>101</v>
      </c>
      <c r="BK116" s="144">
        <f>SUM(BK117:BK204)</f>
        <v>0</v>
      </c>
    </row>
    <row r="117" spans="1:65" s="2" customFormat="1" ht="16.5" customHeight="1">
      <c r="A117" s="29"/>
      <c r="B117" s="158"/>
      <c r="C117" s="159" t="s">
        <v>83</v>
      </c>
      <c r="D117" s="159" t="s">
        <v>128</v>
      </c>
      <c r="E117" s="160" t="s">
        <v>338</v>
      </c>
      <c r="F117" s="161" t="s">
        <v>339</v>
      </c>
      <c r="G117" s="162" t="s">
        <v>340</v>
      </c>
      <c r="H117" s="163">
        <v>4</v>
      </c>
      <c r="I117" s="164"/>
      <c r="J117" s="163">
        <f t="shared" ref="J117:J148" si="0">ROUND(I117*H117,3)</f>
        <v>0</v>
      </c>
      <c r="K117" s="165"/>
      <c r="L117" s="30"/>
      <c r="M117" s="166" t="s">
        <v>1</v>
      </c>
      <c r="N117" s="167" t="s">
        <v>41</v>
      </c>
      <c r="O117" s="55"/>
      <c r="P117" s="168">
        <f t="shared" ref="P117:P148" si="1">O117*H117</f>
        <v>0</v>
      </c>
      <c r="Q117" s="168">
        <v>0</v>
      </c>
      <c r="R117" s="168">
        <f t="shared" ref="R117:R148" si="2">Q117*H117</f>
        <v>0</v>
      </c>
      <c r="S117" s="168">
        <v>0</v>
      </c>
      <c r="T117" s="169">
        <f t="shared" ref="T117:T148" si="3"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70" t="s">
        <v>132</v>
      </c>
      <c r="AT117" s="170" t="s">
        <v>128</v>
      </c>
      <c r="AU117" s="170" t="s">
        <v>75</v>
      </c>
      <c r="AY117" s="14" t="s">
        <v>125</v>
      </c>
      <c r="BE117" s="171">
        <f t="shared" ref="BE117:BE148" si="4">IF(N117="základná",J117,0)</f>
        <v>0</v>
      </c>
      <c r="BF117" s="171">
        <f t="shared" ref="BF117:BF148" si="5">IF(N117="znížená",J117,0)</f>
        <v>0</v>
      </c>
      <c r="BG117" s="171">
        <f t="shared" ref="BG117:BG148" si="6">IF(N117="zákl. prenesená",J117,0)</f>
        <v>0</v>
      </c>
      <c r="BH117" s="171">
        <f t="shared" ref="BH117:BH148" si="7">IF(N117="zníž. prenesená",J117,0)</f>
        <v>0</v>
      </c>
      <c r="BI117" s="171">
        <f t="shared" ref="BI117:BI148" si="8">IF(N117="nulová",J117,0)</f>
        <v>0</v>
      </c>
      <c r="BJ117" s="14" t="s">
        <v>133</v>
      </c>
      <c r="BK117" s="172">
        <f t="shared" ref="BK117:BK148" si="9">ROUND(I117*H117,3)</f>
        <v>0</v>
      </c>
      <c r="BL117" s="14" t="s">
        <v>132</v>
      </c>
      <c r="BM117" s="170" t="s">
        <v>341</v>
      </c>
    </row>
    <row r="118" spans="1:65" s="2" customFormat="1" ht="16.5" customHeight="1">
      <c r="A118" s="29"/>
      <c r="B118" s="158"/>
      <c r="C118" s="173" t="s">
        <v>133</v>
      </c>
      <c r="D118" s="173" t="s">
        <v>176</v>
      </c>
      <c r="E118" s="174" t="s">
        <v>342</v>
      </c>
      <c r="F118" s="175" t="s">
        <v>343</v>
      </c>
      <c r="G118" s="176" t="s">
        <v>340</v>
      </c>
      <c r="H118" s="177">
        <v>4</v>
      </c>
      <c r="I118" s="178"/>
      <c r="J118" s="177">
        <f t="shared" si="0"/>
        <v>0</v>
      </c>
      <c r="K118" s="179"/>
      <c r="L118" s="180"/>
      <c r="M118" s="181" t="s">
        <v>1</v>
      </c>
      <c r="N118" s="182" t="s">
        <v>41</v>
      </c>
      <c r="O118" s="55"/>
      <c r="P118" s="168">
        <f t="shared" si="1"/>
        <v>0</v>
      </c>
      <c r="Q118" s="168">
        <v>0</v>
      </c>
      <c r="R118" s="168">
        <f t="shared" si="2"/>
        <v>0</v>
      </c>
      <c r="S118" s="168">
        <v>0</v>
      </c>
      <c r="T118" s="169">
        <f t="shared" si="3"/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70" t="s">
        <v>163</v>
      </c>
      <c r="AT118" s="170" t="s">
        <v>176</v>
      </c>
      <c r="AU118" s="170" t="s">
        <v>75</v>
      </c>
      <c r="AY118" s="14" t="s">
        <v>125</v>
      </c>
      <c r="BE118" s="171">
        <f t="shared" si="4"/>
        <v>0</v>
      </c>
      <c r="BF118" s="171">
        <f t="shared" si="5"/>
        <v>0</v>
      </c>
      <c r="BG118" s="171">
        <f t="shared" si="6"/>
        <v>0</v>
      </c>
      <c r="BH118" s="171">
        <f t="shared" si="7"/>
        <v>0</v>
      </c>
      <c r="BI118" s="171">
        <f t="shared" si="8"/>
        <v>0</v>
      </c>
      <c r="BJ118" s="14" t="s">
        <v>133</v>
      </c>
      <c r="BK118" s="172">
        <f t="shared" si="9"/>
        <v>0</v>
      </c>
      <c r="BL118" s="14" t="s">
        <v>132</v>
      </c>
      <c r="BM118" s="170" t="s">
        <v>344</v>
      </c>
    </row>
    <row r="119" spans="1:65" s="2" customFormat="1" ht="24" customHeight="1">
      <c r="A119" s="29"/>
      <c r="B119" s="158"/>
      <c r="C119" s="159" t="s">
        <v>138</v>
      </c>
      <c r="D119" s="159" t="s">
        <v>128</v>
      </c>
      <c r="E119" s="160" t="s">
        <v>345</v>
      </c>
      <c r="F119" s="161" t="s">
        <v>346</v>
      </c>
      <c r="G119" s="162" t="s">
        <v>340</v>
      </c>
      <c r="H119" s="163">
        <v>1</v>
      </c>
      <c r="I119" s="164"/>
      <c r="J119" s="163">
        <f t="shared" si="0"/>
        <v>0</v>
      </c>
      <c r="K119" s="165"/>
      <c r="L119" s="30"/>
      <c r="M119" s="166" t="s">
        <v>1</v>
      </c>
      <c r="N119" s="167" t="s">
        <v>41</v>
      </c>
      <c r="O119" s="55"/>
      <c r="P119" s="168">
        <f t="shared" si="1"/>
        <v>0</v>
      </c>
      <c r="Q119" s="168">
        <v>0</v>
      </c>
      <c r="R119" s="168">
        <f t="shared" si="2"/>
        <v>0</v>
      </c>
      <c r="S119" s="168">
        <v>0</v>
      </c>
      <c r="T119" s="169">
        <f t="shared" si="3"/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70" t="s">
        <v>132</v>
      </c>
      <c r="AT119" s="170" t="s">
        <v>128</v>
      </c>
      <c r="AU119" s="170" t="s">
        <v>75</v>
      </c>
      <c r="AY119" s="14" t="s">
        <v>125</v>
      </c>
      <c r="BE119" s="171">
        <f t="shared" si="4"/>
        <v>0</v>
      </c>
      <c r="BF119" s="171">
        <f t="shared" si="5"/>
        <v>0</v>
      </c>
      <c r="BG119" s="171">
        <f t="shared" si="6"/>
        <v>0</v>
      </c>
      <c r="BH119" s="171">
        <f t="shared" si="7"/>
        <v>0</v>
      </c>
      <c r="BI119" s="171">
        <f t="shared" si="8"/>
        <v>0</v>
      </c>
      <c r="BJ119" s="14" t="s">
        <v>133</v>
      </c>
      <c r="BK119" s="172">
        <f t="shared" si="9"/>
        <v>0</v>
      </c>
      <c r="BL119" s="14" t="s">
        <v>132</v>
      </c>
      <c r="BM119" s="170" t="s">
        <v>347</v>
      </c>
    </row>
    <row r="120" spans="1:65" s="2" customFormat="1" ht="24" customHeight="1">
      <c r="A120" s="29"/>
      <c r="B120" s="158"/>
      <c r="C120" s="159" t="s">
        <v>132</v>
      </c>
      <c r="D120" s="159" t="s">
        <v>128</v>
      </c>
      <c r="E120" s="160" t="s">
        <v>348</v>
      </c>
      <c r="F120" s="161" t="s">
        <v>349</v>
      </c>
      <c r="G120" s="162" t="s">
        <v>340</v>
      </c>
      <c r="H120" s="163">
        <v>2</v>
      </c>
      <c r="I120" s="164"/>
      <c r="J120" s="163">
        <f t="shared" si="0"/>
        <v>0</v>
      </c>
      <c r="K120" s="165"/>
      <c r="L120" s="30"/>
      <c r="M120" s="166" t="s">
        <v>1</v>
      </c>
      <c r="N120" s="167" t="s">
        <v>41</v>
      </c>
      <c r="O120" s="55"/>
      <c r="P120" s="168">
        <f t="shared" si="1"/>
        <v>0</v>
      </c>
      <c r="Q120" s="168">
        <v>0</v>
      </c>
      <c r="R120" s="168">
        <f t="shared" si="2"/>
        <v>0</v>
      </c>
      <c r="S120" s="168">
        <v>0</v>
      </c>
      <c r="T120" s="169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70" t="s">
        <v>132</v>
      </c>
      <c r="AT120" s="170" t="s">
        <v>128</v>
      </c>
      <c r="AU120" s="170" t="s">
        <v>75</v>
      </c>
      <c r="AY120" s="14" t="s">
        <v>125</v>
      </c>
      <c r="BE120" s="171">
        <f t="shared" si="4"/>
        <v>0</v>
      </c>
      <c r="BF120" s="171">
        <f t="shared" si="5"/>
        <v>0</v>
      </c>
      <c r="BG120" s="171">
        <f t="shared" si="6"/>
        <v>0</v>
      </c>
      <c r="BH120" s="171">
        <f t="shared" si="7"/>
        <v>0</v>
      </c>
      <c r="BI120" s="171">
        <f t="shared" si="8"/>
        <v>0</v>
      </c>
      <c r="BJ120" s="14" t="s">
        <v>133</v>
      </c>
      <c r="BK120" s="172">
        <f t="shared" si="9"/>
        <v>0</v>
      </c>
      <c r="BL120" s="14" t="s">
        <v>132</v>
      </c>
      <c r="BM120" s="170" t="s">
        <v>350</v>
      </c>
    </row>
    <row r="121" spans="1:65" s="2" customFormat="1" ht="16.5" customHeight="1">
      <c r="A121" s="29"/>
      <c r="B121" s="158"/>
      <c r="C121" s="159" t="s">
        <v>145</v>
      </c>
      <c r="D121" s="159" t="s">
        <v>128</v>
      </c>
      <c r="E121" s="160" t="s">
        <v>351</v>
      </c>
      <c r="F121" s="161" t="s">
        <v>352</v>
      </c>
      <c r="G121" s="162" t="s">
        <v>252</v>
      </c>
      <c r="H121" s="163">
        <v>48</v>
      </c>
      <c r="I121" s="164"/>
      <c r="J121" s="163">
        <f t="shared" si="0"/>
        <v>0</v>
      </c>
      <c r="K121" s="165"/>
      <c r="L121" s="30"/>
      <c r="M121" s="166" t="s">
        <v>1</v>
      </c>
      <c r="N121" s="167" t="s">
        <v>41</v>
      </c>
      <c r="O121" s="55"/>
      <c r="P121" s="168">
        <f t="shared" si="1"/>
        <v>0</v>
      </c>
      <c r="Q121" s="168">
        <v>0</v>
      </c>
      <c r="R121" s="168">
        <f t="shared" si="2"/>
        <v>0</v>
      </c>
      <c r="S121" s="168">
        <v>0</v>
      </c>
      <c r="T121" s="169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0" t="s">
        <v>132</v>
      </c>
      <c r="AT121" s="170" t="s">
        <v>128</v>
      </c>
      <c r="AU121" s="170" t="s">
        <v>75</v>
      </c>
      <c r="AY121" s="14" t="s">
        <v>125</v>
      </c>
      <c r="BE121" s="171">
        <f t="shared" si="4"/>
        <v>0</v>
      </c>
      <c r="BF121" s="171">
        <f t="shared" si="5"/>
        <v>0</v>
      </c>
      <c r="BG121" s="171">
        <f t="shared" si="6"/>
        <v>0</v>
      </c>
      <c r="BH121" s="171">
        <f t="shared" si="7"/>
        <v>0</v>
      </c>
      <c r="BI121" s="171">
        <f t="shared" si="8"/>
        <v>0</v>
      </c>
      <c r="BJ121" s="14" t="s">
        <v>133</v>
      </c>
      <c r="BK121" s="172">
        <f t="shared" si="9"/>
        <v>0</v>
      </c>
      <c r="BL121" s="14" t="s">
        <v>132</v>
      </c>
      <c r="BM121" s="170" t="s">
        <v>353</v>
      </c>
    </row>
    <row r="122" spans="1:65" s="2" customFormat="1" ht="16.5" customHeight="1">
      <c r="A122" s="29"/>
      <c r="B122" s="158"/>
      <c r="C122" s="159" t="s">
        <v>152</v>
      </c>
      <c r="D122" s="159" t="s">
        <v>128</v>
      </c>
      <c r="E122" s="160" t="s">
        <v>354</v>
      </c>
      <c r="F122" s="161" t="s">
        <v>355</v>
      </c>
      <c r="G122" s="162" t="s">
        <v>217</v>
      </c>
      <c r="H122" s="163">
        <v>1</v>
      </c>
      <c r="I122" s="164"/>
      <c r="J122" s="163">
        <f t="shared" si="0"/>
        <v>0</v>
      </c>
      <c r="K122" s="165"/>
      <c r="L122" s="30"/>
      <c r="M122" s="166" t="s">
        <v>1</v>
      </c>
      <c r="N122" s="167" t="s">
        <v>41</v>
      </c>
      <c r="O122" s="55"/>
      <c r="P122" s="168">
        <f t="shared" si="1"/>
        <v>0</v>
      </c>
      <c r="Q122" s="168">
        <v>0</v>
      </c>
      <c r="R122" s="168">
        <f t="shared" si="2"/>
        <v>0</v>
      </c>
      <c r="S122" s="168">
        <v>0</v>
      </c>
      <c r="T122" s="169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0" t="s">
        <v>132</v>
      </c>
      <c r="AT122" s="170" t="s">
        <v>128</v>
      </c>
      <c r="AU122" s="170" t="s">
        <v>75</v>
      </c>
      <c r="AY122" s="14" t="s">
        <v>125</v>
      </c>
      <c r="BE122" s="171">
        <f t="shared" si="4"/>
        <v>0</v>
      </c>
      <c r="BF122" s="171">
        <f t="shared" si="5"/>
        <v>0</v>
      </c>
      <c r="BG122" s="171">
        <f t="shared" si="6"/>
        <v>0</v>
      </c>
      <c r="BH122" s="171">
        <f t="shared" si="7"/>
        <v>0</v>
      </c>
      <c r="BI122" s="171">
        <f t="shared" si="8"/>
        <v>0</v>
      </c>
      <c r="BJ122" s="14" t="s">
        <v>133</v>
      </c>
      <c r="BK122" s="172">
        <f t="shared" si="9"/>
        <v>0</v>
      </c>
      <c r="BL122" s="14" t="s">
        <v>132</v>
      </c>
      <c r="BM122" s="170" t="s">
        <v>356</v>
      </c>
    </row>
    <row r="123" spans="1:65" s="2" customFormat="1" ht="16.5" customHeight="1">
      <c r="A123" s="29"/>
      <c r="B123" s="158"/>
      <c r="C123" s="159" t="s">
        <v>158</v>
      </c>
      <c r="D123" s="159" t="s">
        <v>128</v>
      </c>
      <c r="E123" s="160" t="s">
        <v>357</v>
      </c>
      <c r="F123" s="161" t="s">
        <v>358</v>
      </c>
      <c r="G123" s="162" t="s">
        <v>217</v>
      </c>
      <c r="H123" s="163">
        <v>1</v>
      </c>
      <c r="I123" s="164"/>
      <c r="J123" s="163">
        <f t="shared" si="0"/>
        <v>0</v>
      </c>
      <c r="K123" s="165"/>
      <c r="L123" s="30"/>
      <c r="M123" s="166" t="s">
        <v>1</v>
      </c>
      <c r="N123" s="167" t="s">
        <v>41</v>
      </c>
      <c r="O123" s="55"/>
      <c r="P123" s="168">
        <f t="shared" si="1"/>
        <v>0</v>
      </c>
      <c r="Q123" s="168">
        <v>0</v>
      </c>
      <c r="R123" s="168">
        <f t="shared" si="2"/>
        <v>0</v>
      </c>
      <c r="S123" s="168">
        <v>0</v>
      </c>
      <c r="T123" s="169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0" t="s">
        <v>132</v>
      </c>
      <c r="AT123" s="170" t="s">
        <v>128</v>
      </c>
      <c r="AU123" s="170" t="s">
        <v>75</v>
      </c>
      <c r="AY123" s="14" t="s">
        <v>125</v>
      </c>
      <c r="BE123" s="171">
        <f t="shared" si="4"/>
        <v>0</v>
      </c>
      <c r="BF123" s="171">
        <f t="shared" si="5"/>
        <v>0</v>
      </c>
      <c r="BG123" s="171">
        <f t="shared" si="6"/>
        <v>0</v>
      </c>
      <c r="BH123" s="171">
        <f t="shared" si="7"/>
        <v>0</v>
      </c>
      <c r="BI123" s="171">
        <f t="shared" si="8"/>
        <v>0</v>
      </c>
      <c r="BJ123" s="14" t="s">
        <v>133</v>
      </c>
      <c r="BK123" s="172">
        <f t="shared" si="9"/>
        <v>0</v>
      </c>
      <c r="BL123" s="14" t="s">
        <v>132</v>
      </c>
      <c r="BM123" s="170" t="s">
        <v>359</v>
      </c>
    </row>
    <row r="124" spans="1:65" s="2" customFormat="1" ht="16.5" customHeight="1">
      <c r="A124" s="29"/>
      <c r="B124" s="158"/>
      <c r="C124" s="159" t="s">
        <v>163</v>
      </c>
      <c r="D124" s="159" t="s">
        <v>128</v>
      </c>
      <c r="E124" s="160" t="s">
        <v>360</v>
      </c>
      <c r="F124" s="161" t="s">
        <v>361</v>
      </c>
      <c r="G124" s="162" t="s">
        <v>217</v>
      </c>
      <c r="H124" s="163">
        <v>1</v>
      </c>
      <c r="I124" s="164"/>
      <c r="J124" s="163">
        <f t="shared" si="0"/>
        <v>0</v>
      </c>
      <c r="K124" s="165"/>
      <c r="L124" s="30"/>
      <c r="M124" s="166" t="s">
        <v>1</v>
      </c>
      <c r="N124" s="167" t="s">
        <v>41</v>
      </c>
      <c r="O124" s="55"/>
      <c r="P124" s="168">
        <f t="shared" si="1"/>
        <v>0</v>
      </c>
      <c r="Q124" s="168">
        <v>0</v>
      </c>
      <c r="R124" s="168">
        <f t="shared" si="2"/>
        <v>0</v>
      </c>
      <c r="S124" s="168">
        <v>0</v>
      </c>
      <c r="T124" s="169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0" t="s">
        <v>132</v>
      </c>
      <c r="AT124" s="170" t="s">
        <v>128</v>
      </c>
      <c r="AU124" s="170" t="s">
        <v>75</v>
      </c>
      <c r="AY124" s="14" t="s">
        <v>125</v>
      </c>
      <c r="BE124" s="171">
        <f t="shared" si="4"/>
        <v>0</v>
      </c>
      <c r="BF124" s="171">
        <f t="shared" si="5"/>
        <v>0</v>
      </c>
      <c r="BG124" s="171">
        <f t="shared" si="6"/>
        <v>0</v>
      </c>
      <c r="BH124" s="171">
        <f t="shared" si="7"/>
        <v>0</v>
      </c>
      <c r="BI124" s="171">
        <f t="shared" si="8"/>
        <v>0</v>
      </c>
      <c r="BJ124" s="14" t="s">
        <v>133</v>
      </c>
      <c r="BK124" s="172">
        <f t="shared" si="9"/>
        <v>0</v>
      </c>
      <c r="BL124" s="14" t="s">
        <v>132</v>
      </c>
      <c r="BM124" s="170" t="s">
        <v>362</v>
      </c>
    </row>
    <row r="125" spans="1:65" s="2" customFormat="1" ht="16.5" customHeight="1">
      <c r="A125" s="29"/>
      <c r="B125" s="158"/>
      <c r="C125" s="159" t="s">
        <v>126</v>
      </c>
      <c r="D125" s="159" t="s">
        <v>128</v>
      </c>
      <c r="E125" s="160" t="s">
        <v>363</v>
      </c>
      <c r="F125" s="161" t="s">
        <v>364</v>
      </c>
      <c r="G125" s="162" t="s">
        <v>217</v>
      </c>
      <c r="H125" s="163">
        <v>1</v>
      </c>
      <c r="I125" s="164"/>
      <c r="J125" s="163">
        <f t="shared" si="0"/>
        <v>0</v>
      </c>
      <c r="K125" s="165"/>
      <c r="L125" s="30"/>
      <c r="M125" s="166" t="s">
        <v>1</v>
      </c>
      <c r="N125" s="167" t="s">
        <v>41</v>
      </c>
      <c r="O125" s="55"/>
      <c r="P125" s="168">
        <f t="shared" si="1"/>
        <v>0</v>
      </c>
      <c r="Q125" s="168">
        <v>0</v>
      </c>
      <c r="R125" s="168">
        <f t="shared" si="2"/>
        <v>0</v>
      </c>
      <c r="S125" s="168">
        <v>0</v>
      </c>
      <c r="T125" s="169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0" t="s">
        <v>132</v>
      </c>
      <c r="AT125" s="170" t="s">
        <v>128</v>
      </c>
      <c r="AU125" s="170" t="s">
        <v>75</v>
      </c>
      <c r="AY125" s="14" t="s">
        <v>125</v>
      </c>
      <c r="BE125" s="171">
        <f t="shared" si="4"/>
        <v>0</v>
      </c>
      <c r="BF125" s="171">
        <f t="shared" si="5"/>
        <v>0</v>
      </c>
      <c r="BG125" s="171">
        <f t="shared" si="6"/>
        <v>0</v>
      </c>
      <c r="BH125" s="171">
        <f t="shared" si="7"/>
        <v>0</v>
      </c>
      <c r="BI125" s="171">
        <f t="shared" si="8"/>
        <v>0</v>
      </c>
      <c r="BJ125" s="14" t="s">
        <v>133</v>
      </c>
      <c r="BK125" s="172">
        <f t="shared" si="9"/>
        <v>0</v>
      </c>
      <c r="BL125" s="14" t="s">
        <v>132</v>
      </c>
      <c r="BM125" s="170" t="s">
        <v>365</v>
      </c>
    </row>
    <row r="126" spans="1:65" s="2" customFormat="1" ht="16.5" customHeight="1">
      <c r="A126" s="29"/>
      <c r="B126" s="158"/>
      <c r="C126" s="159" t="s">
        <v>169</v>
      </c>
      <c r="D126" s="159" t="s">
        <v>128</v>
      </c>
      <c r="E126" s="160" t="s">
        <v>366</v>
      </c>
      <c r="F126" s="161" t="s">
        <v>367</v>
      </c>
      <c r="G126" s="162" t="s">
        <v>252</v>
      </c>
      <c r="H126" s="163">
        <v>30</v>
      </c>
      <c r="I126" s="164"/>
      <c r="J126" s="163">
        <f t="shared" si="0"/>
        <v>0</v>
      </c>
      <c r="K126" s="165"/>
      <c r="L126" s="30"/>
      <c r="M126" s="166" t="s">
        <v>1</v>
      </c>
      <c r="N126" s="167" t="s">
        <v>41</v>
      </c>
      <c r="O126" s="55"/>
      <c r="P126" s="168">
        <f t="shared" si="1"/>
        <v>0</v>
      </c>
      <c r="Q126" s="168">
        <v>0</v>
      </c>
      <c r="R126" s="168">
        <f t="shared" si="2"/>
        <v>0</v>
      </c>
      <c r="S126" s="168">
        <v>0</v>
      </c>
      <c r="T126" s="16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0" t="s">
        <v>132</v>
      </c>
      <c r="AT126" s="170" t="s">
        <v>128</v>
      </c>
      <c r="AU126" s="170" t="s">
        <v>75</v>
      </c>
      <c r="AY126" s="14" t="s">
        <v>125</v>
      </c>
      <c r="BE126" s="171">
        <f t="shared" si="4"/>
        <v>0</v>
      </c>
      <c r="BF126" s="171">
        <f t="shared" si="5"/>
        <v>0</v>
      </c>
      <c r="BG126" s="171">
        <f t="shared" si="6"/>
        <v>0</v>
      </c>
      <c r="BH126" s="171">
        <f t="shared" si="7"/>
        <v>0</v>
      </c>
      <c r="BI126" s="171">
        <f t="shared" si="8"/>
        <v>0</v>
      </c>
      <c r="BJ126" s="14" t="s">
        <v>133</v>
      </c>
      <c r="BK126" s="172">
        <f t="shared" si="9"/>
        <v>0</v>
      </c>
      <c r="BL126" s="14" t="s">
        <v>132</v>
      </c>
      <c r="BM126" s="170" t="s">
        <v>368</v>
      </c>
    </row>
    <row r="127" spans="1:65" s="2" customFormat="1" ht="16.5" customHeight="1">
      <c r="A127" s="29"/>
      <c r="B127" s="158"/>
      <c r="C127" s="159" t="s">
        <v>175</v>
      </c>
      <c r="D127" s="159" t="s">
        <v>128</v>
      </c>
      <c r="E127" s="160" t="s">
        <v>369</v>
      </c>
      <c r="F127" s="161" t="s">
        <v>747</v>
      </c>
      <c r="G127" s="162" t="s">
        <v>208</v>
      </c>
      <c r="H127" s="163">
        <v>43</v>
      </c>
      <c r="I127" s="164"/>
      <c r="J127" s="163">
        <f t="shared" si="0"/>
        <v>0</v>
      </c>
      <c r="K127" s="165"/>
      <c r="L127" s="30"/>
      <c r="M127" s="166" t="s">
        <v>1</v>
      </c>
      <c r="N127" s="167" t="s">
        <v>41</v>
      </c>
      <c r="O127" s="55"/>
      <c r="P127" s="168">
        <f t="shared" si="1"/>
        <v>0</v>
      </c>
      <c r="Q127" s="168">
        <v>4.0000000000000003E-5</v>
      </c>
      <c r="R127" s="168">
        <f t="shared" si="2"/>
        <v>1.7200000000000002E-3</v>
      </c>
      <c r="S127" s="168">
        <v>0</v>
      </c>
      <c r="T127" s="16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0" t="s">
        <v>132</v>
      </c>
      <c r="AT127" s="170" t="s">
        <v>128</v>
      </c>
      <c r="AU127" s="170" t="s">
        <v>75</v>
      </c>
      <c r="AY127" s="14" t="s">
        <v>125</v>
      </c>
      <c r="BE127" s="171">
        <f t="shared" si="4"/>
        <v>0</v>
      </c>
      <c r="BF127" s="171">
        <f t="shared" si="5"/>
        <v>0</v>
      </c>
      <c r="BG127" s="171">
        <f t="shared" si="6"/>
        <v>0</v>
      </c>
      <c r="BH127" s="171">
        <f t="shared" si="7"/>
        <v>0</v>
      </c>
      <c r="BI127" s="171">
        <f t="shared" si="8"/>
        <v>0</v>
      </c>
      <c r="BJ127" s="14" t="s">
        <v>133</v>
      </c>
      <c r="BK127" s="172">
        <f t="shared" si="9"/>
        <v>0</v>
      </c>
      <c r="BL127" s="14" t="s">
        <v>132</v>
      </c>
      <c r="BM127" s="170" t="s">
        <v>370</v>
      </c>
    </row>
    <row r="128" spans="1:65" s="2" customFormat="1" ht="24" customHeight="1">
      <c r="A128" s="29"/>
      <c r="B128" s="158"/>
      <c r="C128" s="173" t="s">
        <v>180</v>
      </c>
      <c r="D128" s="173" t="s">
        <v>176</v>
      </c>
      <c r="E128" s="174" t="s">
        <v>371</v>
      </c>
      <c r="F128" s="175" t="s">
        <v>746</v>
      </c>
      <c r="G128" s="176" t="s">
        <v>208</v>
      </c>
      <c r="H128" s="177">
        <v>43</v>
      </c>
      <c r="I128" s="178"/>
      <c r="J128" s="177">
        <f t="shared" si="0"/>
        <v>0</v>
      </c>
      <c r="K128" s="179"/>
      <c r="L128" s="180"/>
      <c r="M128" s="181" t="s">
        <v>1</v>
      </c>
      <c r="N128" s="182" t="s">
        <v>41</v>
      </c>
      <c r="O128" s="55"/>
      <c r="P128" s="168">
        <f t="shared" si="1"/>
        <v>0</v>
      </c>
      <c r="Q128" s="168">
        <v>0</v>
      </c>
      <c r="R128" s="168">
        <f t="shared" si="2"/>
        <v>0</v>
      </c>
      <c r="S128" s="168">
        <v>0</v>
      </c>
      <c r="T128" s="16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0" t="s">
        <v>163</v>
      </c>
      <c r="AT128" s="170" t="s">
        <v>176</v>
      </c>
      <c r="AU128" s="170" t="s">
        <v>75</v>
      </c>
      <c r="AY128" s="14" t="s">
        <v>125</v>
      </c>
      <c r="BE128" s="171">
        <f t="shared" si="4"/>
        <v>0</v>
      </c>
      <c r="BF128" s="171">
        <f t="shared" si="5"/>
        <v>0</v>
      </c>
      <c r="BG128" s="171">
        <f t="shared" si="6"/>
        <v>0</v>
      </c>
      <c r="BH128" s="171">
        <f t="shared" si="7"/>
        <v>0</v>
      </c>
      <c r="BI128" s="171">
        <f t="shared" si="8"/>
        <v>0</v>
      </c>
      <c r="BJ128" s="14" t="s">
        <v>133</v>
      </c>
      <c r="BK128" s="172">
        <f t="shared" si="9"/>
        <v>0</v>
      </c>
      <c r="BL128" s="14" t="s">
        <v>132</v>
      </c>
      <c r="BM128" s="170" t="s">
        <v>372</v>
      </c>
    </row>
    <row r="129" spans="1:65" s="2" customFormat="1" ht="16.5" customHeight="1">
      <c r="A129" s="29"/>
      <c r="B129" s="158"/>
      <c r="C129" s="159" t="s">
        <v>188</v>
      </c>
      <c r="D129" s="159" t="s">
        <v>128</v>
      </c>
      <c r="E129" s="160" t="s">
        <v>373</v>
      </c>
      <c r="F129" s="161" t="s">
        <v>374</v>
      </c>
      <c r="G129" s="162" t="s">
        <v>208</v>
      </c>
      <c r="H129" s="163">
        <v>46</v>
      </c>
      <c r="I129" s="164"/>
      <c r="J129" s="163">
        <f t="shared" si="0"/>
        <v>0</v>
      </c>
      <c r="K129" s="165"/>
      <c r="L129" s="30"/>
      <c r="M129" s="166" t="s">
        <v>1</v>
      </c>
      <c r="N129" s="167" t="s">
        <v>41</v>
      </c>
      <c r="O129" s="55"/>
      <c r="P129" s="168">
        <f t="shared" si="1"/>
        <v>0</v>
      </c>
      <c r="Q129" s="168">
        <v>5.0000000000000002E-5</v>
      </c>
      <c r="R129" s="168">
        <f t="shared" si="2"/>
        <v>2.3E-3</v>
      </c>
      <c r="S129" s="168">
        <v>0</v>
      </c>
      <c r="T129" s="16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0" t="s">
        <v>132</v>
      </c>
      <c r="AT129" s="170" t="s">
        <v>128</v>
      </c>
      <c r="AU129" s="170" t="s">
        <v>75</v>
      </c>
      <c r="AY129" s="14" t="s">
        <v>125</v>
      </c>
      <c r="BE129" s="171">
        <f t="shared" si="4"/>
        <v>0</v>
      </c>
      <c r="BF129" s="171">
        <f t="shared" si="5"/>
        <v>0</v>
      </c>
      <c r="BG129" s="171">
        <f t="shared" si="6"/>
        <v>0</v>
      </c>
      <c r="BH129" s="171">
        <f t="shared" si="7"/>
        <v>0</v>
      </c>
      <c r="BI129" s="171">
        <f t="shared" si="8"/>
        <v>0</v>
      </c>
      <c r="BJ129" s="14" t="s">
        <v>133</v>
      </c>
      <c r="BK129" s="172">
        <f t="shared" si="9"/>
        <v>0</v>
      </c>
      <c r="BL129" s="14" t="s">
        <v>132</v>
      </c>
      <c r="BM129" s="170" t="s">
        <v>375</v>
      </c>
    </row>
    <row r="130" spans="1:65" s="2" customFormat="1" ht="24" customHeight="1">
      <c r="A130" s="29"/>
      <c r="B130" s="158"/>
      <c r="C130" s="173" t="s">
        <v>193</v>
      </c>
      <c r="D130" s="173" t="s">
        <v>176</v>
      </c>
      <c r="E130" s="174" t="s">
        <v>376</v>
      </c>
      <c r="F130" s="175" t="s">
        <v>748</v>
      </c>
      <c r="G130" s="176" t="s">
        <v>208</v>
      </c>
      <c r="H130" s="177">
        <v>31</v>
      </c>
      <c r="I130" s="178"/>
      <c r="J130" s="177">
        <f t="shared" si="0"/>
        <v>0</v>
      </c>
      <c r="K130" s="179"/>
      <c r="L130" s="180"/>
      <c r="M130" s="181" t="s">
        <v>1</v>
      </c>
      <c r="N130" s="182" t="s">
        <v>41</v>
      </c>
      <c r="O130" s="55"/>
      <c r="P130" s="168">
        <f t="shared" si="1"/>
        <v>0</v>
      </c>
      <c r="Q130" s="168">
        <v>0</v>
      </c>
      <c r="R130" s="168">
        <f t="shared" si="2"/>
        <v>0</v>
      </c>
      <c r="S130" s="168">
        <v>0</v>
      </c>
      <c r="T130" s="16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0" t="s">
        <v>163</v>
      </c>
      <c r="AT130" s="170" t="s">
        <v>176</v>
      </c>
      <c r="AU130" s="170" t="s">
        <v>75</v>
      </c>
      <c r="AY130" s="14" t="s">
        <v>125</v>
      </c>
      <c r="BE130" s="171">
        <f t="shared" si="4"/>
        <v>0</v>
      </c>
      <c r="BF130" s="171">
        <f t="shared" si="5"/>
        <v>0</v>
      </c>
      <c r="BG130" s="171">
        <f t="shared" si="6"/>
        <v>0</v>
      </c>
      <c r="BH130" s="171">
        <f t="shared" si="7"/>
        <v>0</v>
      </c>
      <c r="BI130" s="171">
        <f t="shared" si="8"/>
        <v>0</v>
      </c>
      <c r="BJ130" s="14" t="s">
        <v>133</v>
      </c>
      <c r="BK130" s="172">
        <f t="shared" si="9"/>
        <v>0</v>
      </c>
      <c r="BL130" s="14" t="s">
        <v>132</v>
      </c>
      <c r="BM130" s="170" t="s">
        <v>377</v>
      </c>
    </row>
    <row r="131" spans="1:65" s="2" customFormat="1" ht="24" customHeight="1">
      <c r="A131" s="29"/>
      <c r="B131" s="158"/>
      <c r="C131" s="173" t="s">
        <v>197</v>
      </c>
      <c r="D131" s="173" t="s">
        <v>176</v>
      </c>
      <c r="E131" s="174" t="s">
        <v>378</v>
      </c>
      <c r="F131" s="175" t="s">
        <v>749</v>
      </c>
      <c r="G131" s="176" t="s">
        <v>208</v>
      </c>
      <c r="H131" s="177">
        <v>5</v>
      </c>
      <c r="I131" s="178"/>
      <c r="J131" s="177">
        <f t="shared" si="0"/>
        <v>0</v>
      </c>
      <c r="K131" s="179"/>
      <c r="L131" s="180"/>
      <c r="M131" s="181" t="s">
        <v>1</v>
      </c>
      <c r="N131" s="182" t="s">
        <v>41</v>
      </c>
      <c r="O131" s="55"/>
      <c r="P131" s="168">
        <f t="shared" si="1"/>
        <v>0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0" t="s">
        <v>163</v>
      </c>
      <c r="AT131" s="170" t="s">
        <v>176</v>
      </c>
      <c r="AU131" s="170" t="s">
        <v>75</v>
      </c>
      <c r="AY131" s="14" t="s">
        <v>125</v>
      </c>
      <c r="BE131" s="171">
        <f t="shared" si="4"/>
        <v>0</v>
      </c>
      <c r="BF131" s="171">
        <f t="shared" si="5"/>
        <v>0</v>
      </c>
      <c r="BG131" s="171">
        <f t="shared" si="6"/>
        <v>0</v>
      </c>
      <c r="BH131" s="171">
        <f t="shared" si="7"/>
        <v>0</v>
      </c>
      <c r="BI131" s="171">
        <f t="shared" si="8"/>
        <v>0</v>
      </c>
      <c r="BJ131" s="14" t="s">
        <v>133</v>
      </c>
      <c r="BK131" s="172">
        <f t="shared" si="9"/>
        <v>0</v>
      </c>
      <c r="BL131" s="14" t="s">
        <v>132</v>
      </c>
      <c r="BM131" s="170" t="s">
        <v>379</v>
      </c>
    </row>
    <row r="132" spans="1:65" s="2" customFormat="1" ht="24" customHeight="1">
      <c r="A132" s="29"/>
      <c r="B132" s="158"/>
      <c r="C132" s="173" t="s">
        <v>191</v>
      </c>
      <c r="D132" s="173" t="s">
        <v>176</v>
      </c>
      <c r="E132" s="174" t="s">
        <v>380</v>
      </c>
      <c r="F132" s="175" t="s">
        <v>750</v>
      </c>
      <c r="G132" s="176" t="s">
        <v>208</v>
      </c>
      <c r="H132" s="177">
        <v>10</v>
      </c>
      <c r="I132" s="178"/>
      <c r="J132" s="177">
        <f t="shared" si="0"/>
        <v>0</v>
      </c>
      <c r="K132" s="179"/>
      <c r="L132" s="180"/>
      <c r="M132" s="181" t="s">
        <v>1</v>
      </c>
      <c r="N132" s="182" t="s">
        <v>41</v>
      </c>
      <c r="O132" s="55"/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0" t="s">
        <v>163</v>
      </c>
      <c r="AT132" s="170" t="s">
        <v>176</v>
      </c>
      <c r="AU132" s="170" t="s">
        <v>75</v>
      </c>
      <c r="AY132" s="14" t="s">
        <v>125</v>
      </c>
      <c r="BE132" s="171">
        <f t="shared" si="4"/>
        <v>0</v>
      </c>
      <c r="BF132" s="171">
        <f t="shared" si="5"/>
        <v>0</v>
      </c>
      <c r="BG132" s="171">
        <f t="shared" si="6"/>
        <v>0</v>
      </c>
      <c r="BH132" s="171">
        <f t="shared" si="7"/>
        <v>0</v>
      </c>
      <c r="BI132" s="171">
        <f t="shared" si="8"/>
        <v>0</v>
      </c>
      <c r="BJ132" s="14" t="s">
        <v>133</v>
      </c>
      <c r="BK132" s="172">
        <f t="shared" si="9"/>
        <v>0</v>
      </c>
      <c r="BL132" s="14" t="s">
        <v>132</v>
      </c>
      <c r="BM132" s="170" t="s">
        <v>381</v>
      </c>
    </row>
    <row r="133" spans="1:65" s="2" customFormat="1" ht="16.5" customHeight="1">
      <c r="A133" s="29"/>
      <c r="B133" s="158"/>
      <c r="C133" s="159" t="s">
        <v>205</v>
      </c>
      <c r="D133" s="159" t="s">
        <v>128</v>
      </c>
      <c r="E133" s="160" t="s">
        <v>382</v>
      </c>
      <c r="F133" s="161" t="s">
        <v>383</v>
      </c>
      <c r="G133" s="162" t="s">
        <v>208</v>
      </c>
      <c r="H133" s="163">
        <v>39</v>
      </c>
      <c r="I133" s="164"/>
      <c r="J133" s="163">
        <f t="shared" si="0"/>
        <v>0</v>
      </c>
      <c r="K133" s="165"/>
      <c r="L133" s="30"/>
      <c r="M133" s="166" t="s">
        <v>1</v>
      </c>
      <c r="N133" s="167" t="s">
        <v>41</v>
      </c>
      <c r="O133" s="55"/>
      <c r="P133" s="168">
        <f t="shared" si="1"/>
        <v>0</v>
      </c>
      <c r="Q133" s="168">
        <v>5.0000000000000002E-5</v>
      </c>
      <c r="R133" s="168">
        <f t="shared" si="2"/>
        <v>1.9500000000000001E-3</v>
      </c>
      <c r="S133" s="168">
        <v>0</v>
      </c>
      <c r="T133" s="16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0" t="s">
        <v>132</v>
      </c>
      <c r="AT133" s="170" t="s">
        <v>128</v>
      </c>
      <c r="AU133" s="170" t="s">
        <v>75</v>
      </c>
      <c r="AY133" s="14" t="s">
        <v>125</v>
      </c>
      <c r="BE133" s="171">
        <f t="shared" si="4"/>
        <v>0</v>
      </c>
      <c r="BF133" s="171">
        <f t="shared" si="5"/>
        <v>0</v>
      </c>
      <c r="BG133" s="171">
        <f t="shared" si="6"/>
        <v>0</v>
      </c>
      <c r="BH133" s="171">
        <f t="shared" si="7"/>
        <v>0</v>
      </c>
      <c r="BI133" s="171">
        <f t="shared" si="8"/>
        <v>0</v>
      </c>
      <c r="BJ133" s="14" t="s">
        <v>133</v>
      </c>
      <c r="BK133" s="172">
        <f t="shared" si="9"/>
        <v>0</v>
      </c>
      <c r="BL133" s="14" t="s">
        <v>132</v>
      </c>
      <c r="BM133" s="170" t="s">
        <v>384</v>
      </c>
    </row>
    <row r="134" spans="1:65" s="2" customFormat="1" ht="24" customHeight="1">
      <c r="A134" s="29"/>
      <c r="B134" s="158"/>
      <c r="C134" s="173" t="s">
        <v>210</v>
      </c>
      <c r="D134" s="173" t="s">
        <v>176</v>
      </c>
      <c r="E134" s="174" t="s">
        <v>385</v>
      </c>
      <c r="F134" s="175" t="s">
        <v>751</v>
      </c>
      <c r="G134" s="176" t="s">
        <v>208</v>
      </c>
      <c r="H134" s="177">
        <v>39</v>
      </c>
      <c r="I134" s="178"/>
      <c r="J134" s="177">
        <f t="shared" si="0"/>
        <v>0</v>
      </c>
      <c r="K134" s="179"/>
      <c r="L134" s="180"/>
      <c r="M134" s="181" t="s">
        <v>1</v>
      </c>
      <c r="N134" s="182" t="s">
        <v>41</v>
      </c>
      <c r="O134" s="55"/>
      <c r="P134" s="168">
        <f t="shared" si="1"/>
        <v>0</v>
      </c>
      <c r="Q134" s="168">
        <v>0</v>
      </c>
      <c r="R134" s="168">
        <f t="shared" si="2"/>
        <v>0</v>
      </c>
      <c r="S134" s="168">
        <v>0</v>
      </c>
      <c r="T134" s="16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0" t="s">
        <v>163</v>
      </c>
      <c r="AT134" s="170" t="s">
        <v>176</v>
      </c>
      <c r="AU134" s="170" t="s">
        <v>75</v>
      </c>
      <c r="AY134" s="14" t="s">
        <v>125</v>
      </c>
      <c r="BE134" s="171">
        <f t="shared" si="4"/>
        <v>0</v>
      </c>
      <c r="BF134" s="171">
        <f t="shared" si="5"/>
        <v>0</v>
      </c>
      <c r="BG134" s="171">
        <f t="shared" si="6"/>
        <v>0</v>
      </c>
      <c r="BH134" s="171">
        <f t="shared" si="7"/>
        <v>0</v>
      </c>
      <c r="BI134" s="171">
        <f t="shared" si="8"/>
        <v>0</v>
      </c>
      <c r="BJ134" s="14" t="s">
        <v>133</v>
      </c>
      <c r="BK134" s="172">
        <f t="shared" si="9"/>
        <v>0</v>
      </c>
      <c r="BL134" s="14" t="s">
        <v>132</v>
      </c>
      <c r="BM134" s="170" t="s">
        <v>386</v>
      </c>
    </row>
    <row r="135" spans="1:65" s="2" customFormat="1" ht="16.5" customHeight="1">
      <c r="A135" s="29"/>
      <c r="B135" s="158"/>
      <c r="C135" s="159" t="s">
        <v>214</v>
      </c>
      <c r="D135" s="159" t="s">
        <v>128</v>
      </c>
      <c r="E135" s="160" t="s">
        <v>387</v>
      </c>
      <c r="F135" s="161" t="s">
        <v>388</v>
      </c>
      <c r="G135" s="162" t="s">
        <v>208</v>
      </c>
      <c r="H135" s="163">
        <v>19</v>
      </c>
      <c r="I135" s="164"/>
      <c r="J135" s="163">
        <f t="shared" si="0"/>
        <v>0</v>
      </c>
      <c r="K135" s="165"/>
      <c r="L135" s="30"/>
      <c r="M135" s="166" t="s">
        <v>1</v>
      </c>
      <c r="N135" s="167" t="s">
        <v>41</v>
      </c>
      <c r="O135" s="55"/>
      <c r="P135" s="168">
        <f t="shared" si="1"/>
        <v>0</v>
      </c>
      <c r="Q135" s="168">
        <v>1.6299999999999999E-3</v>
      </c>
      <c r="R135" s="168">
        <f t="shared" si="2"/>
        <v>3.0969999999999998E-2</v>
      </c>
      <c r="S135" s="168">
        <v>0</v>
      </c>
      <c r="T135" s="16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0" t="s">
        <v>132</v>
      </c>
      <c r="AT135" s="170" t="s">
        <v>128</v>
      </c>
      <c r="AU135" s="170" t="s">
        <v>75</v>
      </c>
      <c r="AY135" s="14" t="s">
        <v>125</v>
      </c>
      <c r="BE135" s="171">
        <f t="shared" si="4"/>
        <v>0</v>
      </c>
      <c r="BF135" s="171">
        <f t="shared" si="5"/>
        <v>0</v>
      </c>
      <c r="BG135" s="171">
        <f t="shared" si="6"/>
        <v>0</v>
      </c>
      <c r="BH135" s="171">
        <f t="shared" si="7"/>
        <v>0</v>
      </c>
      <c r="BI135" s="171">
        <f t="shared" si="8"/>
        <v>0</v>
      </c>
      <c r="BJ135" s="14" t="s">
        <v>133</v>
      </c>
      <c r="BK135" s="172">
        <f t="shared" si="9"/>
        <v>0</v>
      </c>
      <c r="BL135" s="14" t="s">
        <v>132</v>
      </c>
      <c r="BM135" s="170" t="s">
        <v>389</v>
      </c>
    </row>
    <row r="136" spans="1:65" s="2" customFormat="1" ht="24" customHeight="1">
      <c r="A136" s="29"/>
      <c r="B136" s="158"/>
      <c r="C136" s="159" t="s">
        <v>7</v>
      </c>
      <c r="D136" s="159" t="s">
        <v>128</v>
      </c>
      <c r="E136" s="160" t="s">
        <v>390</v>
      </c>
      <c r="F136" s="161" t="s">
        <v>391</v>
      </c>
      <c r="G136" s="162" t="s">
        <v>392</v>
      </c>
      <c r="H136" s="163">
        <v>1</v>
      </c>
      <c r="I136" s="164"/>
      <c r="J136" s="163">
        <f t="shared" si="0"/>
        <v>0</v>
      </c>
      <c r="K136" s="165"/>
      <c r="L136" s="30"/>
      <c r="M136" s="166" t="s">
        <v>1</v>
      </c>
      <c r="N136" s="167" t="s">
        <v>41</v>
      </c>
      <c r="O136" s="55"/>
      <c r="P136" s="168">
        <f t="shared" si="1"/>
        <v>0</v>
      </c>
      <c r="Q136" s="168">
        <v>1.98E-3</v>
      </c>
      <c r="R136" s="168">
        <f t="shared" si="2"/>
        <v>1.98E-3</v>
      </c>
      <c r="S136" s="168">
        <v>0</v>
      </c>
      <c r="T136" s="16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0" t="s">
        <v>132</v>
      </c>
      <c r="AT136" s="170" t="s">
        <v>128</v>
      </c>
      <c r="AU136" s="170" t="s">
        <v>75</v>
      </c>
      <c r="AY136" s="14" t="s">
        <v>125</v>
      </c>
      <c r="BE136" s="171">
        <f t="shared" si="4"/>
        <v>0</v>
      </c>
      <c r="BF136" s="171">
        <f t="shared" si="5"/>
        <v>0</v>
      </c>
      <c r="BG136" s="171">
        <f t="shared" si="6"/>
        <v>0</v>
      </c>
      <c r="BH136" s="171">
        <f t="shared" si="7"/>
        <v>0</v>
      </c>
      <c r="BI136" s="171">
        <f t="shared" si="8"/>
        <v>0</v>
      </c>
      <c r="BJ136" s="14" t="s">
        <v>133</v>
      </c>
      <c r="BK136" s="172">
        <f t="shared" si="9"/>
        <v>0</v>
      </c>
      <c r="BL136" s="14" t="s">
        <v>132</v>
      </c>
      <c r="BM136" s="170" t="s">
        <v>393</v>
      </c>
    </row>
    <row r="137" spans="1:65" s="2" customFormat="1" ht="36" customHeight="1">
      <c r="A137" s="29"/>
      <c r="B137" s="158"/>
      <c r="C137" s="159" t="s">
        <v>222</v>
      </c>
      <c r="D137" s="159" t="s">
        <v>128</v>
      </c>
      <c r="E137" s="160" t="s">
        <v>394</v>
      </c>
      <c r="F137" s="161" t="s">
        <v>395</v>
      </c>
      <c r="G137" s="162" t="s">
        <v>208</v>
      </c>
      <c r="H137" s="163">
        <v>19</v>
      </c>
      <c r="I137" s="164"/>
      <c r="J137" s="163">
        <f t="shared" si="0"/>
        <v>0</v>
      </c>
      <c r="K137" s="165"/>
      <c r="L137" s="30"/>
      <c r="M137" s="166" t="s">
        <v>1</v>
      </c>
      <c r="N137" s="167" t="s">
        <v>41</v>
      </c>
      <c r="O137" s="55"/>
      <c r="P137" s="168">
        <f t="shared" si="1"/>
        <v>0</v>
      </c>
      <c r="Q137" s="168">
        <v>4.0000000000000003E-5</v>
      </c>
      <c r="R137" s="168">
        <f t="shared" si="2"/>
        <v>7.6000000000000004E-4</v>
      </c>
      <c r="S137" s="168">
        <v>0</v>
      </c>
      <c r="T137" s="16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0" t="s">
        <v>132</v>
      </c>
      <c r="AT137" s="170" t="s">
        <v>128</v>
      </c>
      <c r="AU137" s="170" t="s">
        <v>75</v>
      </c>
      <c r="AY137" s="14" t="s">
        <v>125</v>
      </c>
      <c r="BE137" s="171">
        <f t="shared" si="4"/>
        <v>0</v>
      </c>
      <c r="BF137" s="171">
        <f t="shared" si="5"/>
        <v>0</v>
      </c>
      <c r="BG137" s="171">
        <f t="shared" si="6"/>
        <v>0</v>
      </c>
      <c r="BH137" s="171">
        <f t="shared" si="7"/>
        <v>0</v>
      </c>
      <c r="BI137" s="171">
        <f t="shared" si="8"/>
        <v>0</v>
      </c>
      <c r="BJ137" s="14" t="s">
        <v>133</v>
      </c>
      <c r="BK137" s="172">
        <f t="shared" si="9"/>
        <v>0</v>
      </c>
      <c r="BL137" s="14" t="s">
        <v>132</v>
      </c>
      <c r="BM137" s="170" t="s">
        <v>396</v>
      </c>
    </row>
    <row r="138" spans="1:65" s="2" customFormat="1" ht="16.5" customHeight="1">
      <c r="A138" s="29"/>
      <c r="B138" s="158"/>
      <c r="C138" s="159" t="s">
        <v>226</v>
      </c>
      <c r="D138" s="159" t="s">
        <v>128</v>
      </c>
      <c r="E138" s="160" t="s">
        <v>397</v>
      </c>
      <c r="F138" s="161" t="s">
        <v>398</v>
      </c>
      <c r="G138" s="162" t="s">
        <v>217</v>
      </c>
      <c r="H138" s="163">
        <v>1</v>
      </c>
      <c r="I138" s="164"/>
      <c r="J138" s="163">
        <f t="shared" si="0"/>
        <v>0</v>
      </c>
      <c r="K138" s="165"/>
      <c r="L138" s="30"/>
      <c r="M138" s="166" t="s">
        <v>1</v>
      </c>
      <c r="N138" s="167" t="s">
        <v>41</v>
      </c>
      <c r="O138" s="55"/>
      <c r="P138" s="168">
        <f t="shared" si="1"/>
        <v>0</v>
      </c>
      <c r="Q138" s="168">
        <v>0</v>
      </c>
      <c r="R138" s="168">
        <f t="shared" si="2"/>
        <v>0</v>
      </c>
      <c r="S138" s="168">
        <v>0</v>
      </c>
      <c r="T138" s="16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0" t="s">
        <v>132</v>
      </c>
      <c r="AT138" s="170" t="s">
        <v>128</v>
      </c>
      <c r="AU138" s="170" t="s">
        <v>75</v>
      </c>
      <c r="AY138" s="14" t="s">
        <v>125</v>
      </c>
      <c r="BE138" s="171">
        <f t="shared" si="4"/>
        <v>0</v>
      </c>
      <c r="BF138" s="171">
        <f t="shared" si="5"/>
        <v>0</v>
      </c>
      <c r="BG138" s="171">
        <f t="shared" si="6"/>
        <v>0</v>
      </c>
      <c r="BH138" s="171">
        <f t="shared" si="7"/>
        <v>0</v>
      </c>
      <c r="BI138" s="171">
        <f t="shared" si="8"/>
        <v>0</v>
      </c>
      <c r="BJ138" s="14" t="s">
        <v>133</v>
      </c>
      <c r="BK138" s="172">
        <f t="shared" si="9"/>
        <v>0</v>
      </c>
      <c r="BL138" s="14" t="s">
        <v>132</v>
      </c>
      <c r="BM138" s="170" t="s">
        <v>399</v>
      </c>
    </row>
    <row r="139" spans="1:65" s="2" customFormat="1" ht="16.5" customHeight="1">
      <c r="A139" s="29"/>
      <c r="B139" s="158"/>
      <c r="C139" s="159" t="s">
        <v>232</v>
      </c>
      <c r="D139" s="159" t="s">
        <v>128</v>
      </c>
      <c r="E139" s="160" t="s">
        <v>400</v>
      </c>
      <c r="F139" s="161" t="s">
        <v>401</v>
      </c>
      <c r="G139" s="162" t="s">
        <v>392</v>
      </c>
      <c r="H139" s="163">
        <v>1</v>
      </c>
      <c r="I139" s="164"/>
      <c r="J139" s="163">
        <f t="shared" si="0"/>
        <v>0</v>
      </c>
      <c r="K139" s="165"/>
      <c r="L139" s="30"/>
      <c r="M139" s="166" t="s">
        <v>1</v>
      </c>
      <c r="N139" s="167" t="s">
        <v>41</v>
      </c>
      <c r="O139" s="55"/>
      <c r="P139" s="168">
        <f t="shared" si="1"/>
        <v>0</v>
      </c>
      <c r="Q139" s="168">
        <v>0.21</v>
      </c>
      <c r="R139" s="168">
        <f t="shared" si="2"/>
        <v>0.21</v>
      </c>
      <c r="S139" s="168">
        <v>0</v>
      </c>
      <c r="T139" s="16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0" t="s">
        <v>132</v>
      </c>
      <c r="AT139" s="170" t="s">
        <v>128</v>
      </c>
      <c r="AU139" s="170" t="s">
        <v>75</v>
      </c>
      <c r="AY139" s="14" t="s">
        <v>125</v>
      </c>
      <c r="BE139" s="171">
        <f t="shared" si="4"/>
        <v>0</v>
      </c>
      <c r="BF139" s="171">
        <f t="shared" si="5"/>
        <v>0</v>
      </c>
      <c r="BG139" s="171">
        <f t="shared" si="6"/>
        <v>0</v>
      </c>
      <c r="BH139" s="171">
        <f t="shared" si="7"/>
        <v>0</v>
      </c>
      <c r="BI139" s="171">
        <f t="shared" si="8"/>
        <v>0</v>
      </c>
      <c r="BJ139" s="14" t="s">
        <v>133</v>
      </c>
      <c r="BK139" s="172">
        <f t="shared" si="9"/>
        <v>0</v>
      </c>
      <c r="BL139" s="14" t="s">
        <v>132</v>
      </c>
      <c r="BM139" s="170" t="s">
        <v>402</v>
      </c>
    </row>
    <row r="140" spans="1:65" s="2" customFormat="1" ht="24" customHeight="1">
      <c r="A140" s="29"/>
      <c r="B140" s="158"/>
      <c r="C140" s="173" t="s">
        <v>236</v>
      </c>
      <c r="D140" s="173" t="s">
        <v>176</v>
      </c>
      <c r="E140" s="174" t="s">
        <v>403</v>
      </c>
      <c r="F140" s="175" t="s">
        <v>404</v>
      </c>
      <c r="G140" s="176" t="s">
        <v>340</v>
      </c>
      <c r="H140" s="177">
        <v>1</v>
      </c>
      <c r="I140" s="178"/>
      <c r="J140" s="177">
        <f t="shared" si="0"/>
        <v>0</v>
      </c>
      <c r="K140" s="179"/>
      <c r="L140" s="180"/>
      <c r="M140" s="181" t="s">
        <v>1</v>
      </c>
      <c r="N140" s="182" t="s">
        <v>41</v>
      </c>
      <c r="O140" s="55"/>
      <c r="P140" s="168">
        <f t="shared" si="1"/>
        <v>0</v>
      </c>
      <c r="Q140" s="168">
        <v>6.5000000000000002E-2</v>
      </c>
      <c r="R140" s="168">
        <f t="shared" si="2"/>
        <v>6.5000000000000002E-2</v>
      </c>
      <c r="S140" s="168">
        <v>0</v>
      </c>
      <c r="T140" s="16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0" t="s">
        <v>163</v>
      </c>
      <c r="AT140" s="170" t="s">
        <v>176</v>
      </c>
      <c r="AU140" s="170" t="s">
        <v>75</v>
      </c>
      <c r="AY140" s="14" t="s">
        <v>125</v>
      </c>
      <c r="BE140" s="171">
        <f t="shared" si="4"/>
        <v>0</v>
      </c>
      <c r="BF140" s="171">
        <f t="shared" si="5"/>
        <v>0</v>
      </c>
      <c r="BG140" s="171">
        <f t="shared" si="6"/>
        <v>0</v>
      </c>
      <c r="BH140" s="171">
        <f t="shared" si="7"/>
        <v>0</v>
      </c>
      <c r="BI140" s="171">
        <f t="shared" si="8"/>
        <v>0</v>
      </c>
      <c r="BJ140" s="14" t="s">
        <v>133</v>
      </c>
      <c r="BK140" s="172">
        <f t="shared" si="9"/>
        <v>0</v>
      </c>
      <c r="BL140" s="14" t="s">
        <v>132</v>
      </c>
      <c r="BM140" s="170" t="s">
        <v>405</v>
      </c>
    </row>
    <row r="141" spans="1:65" s="2" customFormat="1" ht="16.5" customHeight="1">
      <c r="A141" s="29"/>
      <c r="B141" s="158"/>
      <c r="C141" s="159" t="s">
        <v>240</v>
      </c>
      <c r="D141" s="159" t="s">
        <v>128</v>
      </c>
      <c r="E141" s="160" t="s">
        <v>406</v>
      </c>
      <c r="F141" s="161" t="s">
        <v>407</v>
      </c>
      <c r="G141" s="162" t="s">
        <v>392</v>
      </c>
      <c r="H141" s="163">
        <v>1</v>
      </c>
      <c r="I141" s="164"/>
      <c r="J141" s="163">
        <f t="shared" si="0"/>
        <v>0</v>
      </c>
      <c r="K141" s="165"/>
      <c r="L141" s="30"/>
      <c r="M141" s="166" t="s">
        <v>1</v>
      </c>
      <c r="N141" s="167" t="s">
        <v>41</v>
      </c>
      <c r="O141" s="55"/>
      <c r="P141" s="168">
        <f t="shared" si="1"/>
        <v>0</v>
      </c>
      <c r="Q141" s="168">
        <v>2.1000000000000001E-2</v>
      </c>
      <c r="R141" s="168">
        <f t="shared" si="2"/>
        <v>2.1000000000000001E-2</v>
      </c>
      <c r="S141" s="168">
        <v>0</v>
      </c>
      <c r="T141" s="16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0" t="s">
        <v>132</v>
      </c>
      <c r="AT141" s="170" t="s">
        <v>128</v>
      </c>
      <c r="AU141" s="170" t="s">
        <v>75</v>
      </c>
      <c r="AY141" s="14" t="s">
        <v>125</v>
      </c>
      <c r="BE141" s="171">
        <f t="shared" si="4"/>
        <v>0</v>
      </c>
      <c r="BF141" s="171">
        <f t="shared" si="5"/>
        <v>0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4" t="s">
        <v>133</v>
      </c>
      <c r="BK141" s="172">
        <f t="shared" si="9"/>
        <v>0</v>
      </c>
      <c r="BL141" s="14" t="s">
        <v>132</v>
      </c>
      <c r="BM141" s="170" t="s">
        <v>408</v>
      </c>
    </row>
    <row r="142" spans="1:65" s="2" customFormat="1" ht="24" customHeight="1">
      <c r="A142" s="29"/>
      <c r="B142" s="158"/>
      <c r="C142" s="159" t="s">
        <v>244</v>
      </c>
      <c r="D142" s="159" t="s">
        <v>128</v>
      </c>
      <c r="E142" s="160" t="s">
        <v>409</v>
      </c>
      <c r="F142" s="161" t="s">
        <v>410</v>
      </c>
      <c r="G142" s="162" t="s">
        <v>208</v>
      </c>
      <c r="H142" s="163">
        <v>3.6</v>
      </c>
      <c r="I142" s="164"/>
      <c r="J142" s="163">
        <f t="shared" si="0"/>
        <v>0</v>
      </c>
      <c r="K142" s="165"/>
      <c r="L142" s="30"/>
      <c r="M142" s="166" t="s">
        <v>1</v>
      </c>
      <c r="N142" s="167" t="s">
        <v>41</v>
      </c>
      <c r="O142" s="55"/>
      <c r="P142" s="168">
        <f t="shared" si="1"/>
        <v>0</v>
      </c>
      <c r="Q142" s="168">
        <v>1.546E-2</v>
      </c>
      <c r="R142" s="168">
        <f t="shared" si="2"/>
        <v>5.5655999999999997E-2</v>
      </c>
      <c r="S142" s="168">
        <v>0</v>
      </c>
      <c r="T142" s="16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0" t="s">
        <v>132</v>
      </c>
      <c r="AT142" s="170" t="s">
        <v>128</v>
      </c>
      <c r="AU142" s="170" t="s">
        <v>75</v>
      </c>
      <c r="AY142" s="14" t="s">
        <v>125</v>
      </c>
      <c r="BE142" s="171">
        <f t="shared" si="4"/>
        <v>0</v>
      </c>
      <c r="BF142" s="171">
        <f t="shared" si="5"/>
        <v>0</v>
      </c>
      <c r="BG142" s="171">
        <f t="shared" si="6"/>
        <v>0</v>
      </c>
      <c r="BH142" s="171">
        <f t="shared" si="7"/>
        <v>0</v>
      </c>
      <c r="BI142" s="171">
        <f t="shared" si="8"/>
        <v>0</v>
      </c>
      <c r="BJ142" s="14" t="s">
        <v>133</v>
      </c>
      <c r="BK142" s="172">
        <f t="shared" si="9"/>
        <v>0</v>
      </c>
      <c r="BL142" s="14" t="s">
        <v>132</v>
      </c>
      <c r="BM142" s="170" t="s">
        <v>411</v>
      </c>
    </row>
    <row r="143" spans="1:65" s="2" customFormat="1" ht="24" customHeight="1">
      <c r="A143" s="29"/>
      <c r="B143" s="158"/>
      <c r="C143" s="159" t="s">
        <v>249</v>
      </c>
      <c r="D143" s="159" t="s">
        <v>128</v>
      </c>
      <c r="E143" s="160" t="s">
        <v>412</v>
      </c>
      <c r="F143" s="161" t="s">
        <v>413</v>
      </c>
      <c r="G143" s="162" t="s">
        <v>217</v>
      </c>
      <c r="H143" s="163">
        <v>1</v>
      </c>
      <c r="I143" s="164"/>
      <c r="J143" s="163">
        <f t="shared" si="0"/>
        <v>0</v>
      </c>
      <c r="K143" s="165"/>
      <c r="L143" s="30"/>
      <c r="M143" s="166" t="s">
        <v>1</v>
      </c>
      <c r="N143" s="167" t="s">
        <v>41</v>
      </c>
      <c r="O143" s="55"/>
      <c r="P143" s="168">
        <f t="shared" si="1"/>
        <v>0</v>
      </c>
      <c r="Q143" s="168">
        <v>0</v>
      </c>
      <c r="R143" s="168">
        <f t="shared" si="2"/>
        <v>0</v>
      </c>
      <c r="S143" s="168">
        <v>0</v>
      </c>
      <c r="T143" s="16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0" t="s">
        <v>132</v>
      </c>
      <c r="AT143" s="170" t="s">
        <v>128</v>
      </c>
      <c r="AU143" s="170" t="s">
        <v>75</v>
      </c>
      <c r="AY143" s="14" t="s">
        <v>125</v>
      </c>
      <c r="BE143" s="171">
        <f t="shared" si="4"/>
        <v>0</v>
      </c>
      <c r="BF143" s="171">
        <f t="shared" si="5"/>
        <v>0</v>
      </c>
      <c r="BG143" s="171">
        <f t="shared" si="6"/>
        <v>0</v>
      </c>
      <c r="BH143" s="171">
        <f t="shared" si="7"/>
        <v>0</v>
      </c>
      <c r="BI143" s="171">
        <f t="shared" si="8"/>
        <v>0</v>
      </c>
      <c r="BJ143" s="14" t="s">
        <v>133</v>
      </c>
      <c r="BK143" s="172">
        <f t="shared" si="9"/>
        <v>0</v>
      </c>
      <c r="BL143" s="14" t="s">
        <v>132</v>
      </c>
      <c r="BM143" s="170" t="s">
        <v>414</v>
      </c>
    </row>
    <row r="144" spans="1:65" s="2" customFormat="1" ht="16.5" customHeight="1">
      <c r="A144" s="29"/>
      <c r="B144" s="158"/>
      <c r="C144" s="159" t="s">
        <v>415</v>
      </c>
      <c r="D144" s="159" t="s">
        <v>128</v>
      </c>
      <c r="E144" s="160" t="s">
        <v>416</v>
      </c>
      <c r="F144" s="161" t="s">
        <v>417</v>
      </c>
      <c r="G144" s="162" t="s">
        <v>329</v>
      </c>
      <c r="H144" s="164"/>
      <c r="I144" s="164"/>
      <c r="J144" s="163">
        <f t="shared" si="0"/>
        <v>0</v>
      </c>
      <c r="K144" s="165"/>
      <c r="L144" s="30"/>
      <c r="M144" s="166" t="s">
        <v>1</v>
      </c>
      <c r="N144" s="167" t="s">
        <v>41</v>
      </c>
      <c r="O144" s="55"/>
      <c r="P144" s="168">
        <f t="shared" si="1"/>
        <v>0</v>
      </c>
      <c r="Q144" s="168">
        <v>0</v>
      </c>
      <c r="R144" s="168">
        <f t="shared" si="2"/>
        <v>0</v>
      </c>
      <c r="S144" s="168">
        <v>7.6999999999999999E-2</v>
      </c>
      <c r="T144" s="16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0" t="s">
        <v>132</v>
      </c>
      <c r="AT144" s="170" t="s">
        <v>128</v>
      </c>
      <c r="AU144" s="170" t="s">
        <v>75</v>
      </c>
      <c r="AY144" s="14" t="s">
        <v>125</v>
      </c>
      <c r="BE144" s="171">
        <f t="shared" si="4"/>
        <v>0</v>
      </c>
      <c r="BF144" s="171">
        <f t="shared" si="5"/>
        <v>0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4" t="s">
        <v>133</v>
      </c>
      <c r="BK144" s="172">
        <f t="shared" si="9"/>
        <v>0</v>
      </c>
      <c r="BL144" s="14" t="s">
        <v>132</v>
      </c>
      <c r="BM144" s="170" t="s">
        <v>418</v>
      </c>
    </row>
    <row r="145" spans="1:65" s="2" customFormat="1" ht="16.5" customHeight="1">
      <c r="A145" s="29"/>
      <c r="B145" s="158"/>
      <c r="C145" s="173" t="s">
        <v>419</v>
      </c>
      <c r="D145" s="173" t="s">
        <v>176</v>
      </c>
      <c r="E145" s="174" t="s">
        <v>420</v>
      </c>
      <c r="F145" s="175" t="s">
        <v>421</v>
      </c>
      <c r="G145" s="176" t="s">
        <v>340</v>
      </c>
      <c r="H145" s="177">
        <v>1</v>
      </c>
      <c r="I145" s="178"/>
      <c r="J145" s="177">
        <f t="shared" si="0"/>
        <v>0</v>
      </c>
      <c r="K145" s="179"/>
      <c r="L145" s="180"/>
      <c r="M145" s="181" t="s">
        <v>1</v>
      </c>
      <c r="N145" s="182" t="s">
        <v>41</v>
      </c>
      <c r="O145" s="55"/>
      <c r="P145" s="168">
        <f t="shared" si="1"/>
        <v>0</v>
      </c>
      <c r="Q145" s="168">
        <v>0.33500000000000002</v>
      </c>
      <c r="R145" s="168">
        <f t="shared" si="2"/>
        <v>0.33500000000000002</v>
      </c>
      <c r="S145" s="168">
        <v>0</v>
      </c>
      <c r="T145" s="16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0" t="s">
        <v>163</v>
      </c>
      <c r="AT145" s="170" t="s">
        <v>176</v>
      </c>
      <c r="AU145" s="170" t="s">
        <v>75</v>
      </c>
      <c r="AY145" s="14" t="s">
        <v>125</v>
      </c>
      <c r="BE145" s="171">
        <f t="shared" si="4"/>
        <v>0</v>
      </c>
      <c r="BF145" s="171">
        <f t="shared" si="5"/>
        <v>0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4" t="s">
        <v>133</v>
      </c>
      <c r="BK145" s="172">
        <f t="shared" si="9"/>
        <v>0</v>
      </c>
      <c r="BL145" s="14" t="s">
        <v>132</v>
      </c>
      <c r="BM145" s="170" t="s">
        <v>422</v>
      </c>
    </row>
    <row r="146" spans="1:65" s="2" customFormat="1" ht="16.5" customHeight="1">
      <c r="A146" s="29"/>
      <c r="B146" s="158"/>
      <c r="C146" s="173" t="s">
        <v>423</v>
      </c>
      <c r="D146" s="173" t="s">
        <v>176</v>
      </c>
      <c r="E146" s="174" t="s">
        <v>424</v>
      </c>
      <c r="F146" s="175" t="s">
        <v>425</v>
      </c>
      <c r="G146" s="176" t="s">
        <v>340</v>
      </c>
      <c r="H146" s="177">
        <v>1</v>
      </c>
      <c r="I146" s="178"/>
      <c r="J146" s="177">
        <f t="shared" si="0"/>
        <v>0</v>
      </c>
      <c r="K146" s="179"/>
      <c r="L146" s="180"/>
      <c r="M146" s="181" t="s">
        <v>1</v>
      </c>
      <c r="N146" s="182" t="s">
        <v>41</v>
      </c>
      <c r="O146" s="55"/>
      <c r="P146" s="168">
        <f t="shared" si="1"/>
        <v>0</v>
      </c>
      <c r="Q146" s="168">
        <v>0.33500000000000002</v>
      </c>
      <c r="R146" s="168">
        <f t="shared" si="2"/>
        <v>0.33500000000000002</v>
      </c>
      <c r="S146" s="168">
        <v>0</v>
      </c>
      <c r="T146" s="16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0" t="s">
        <v>163</v>
      </c>
      <c r="AT146" s="170" t="s">
        <v>176</v>
      </c>
      <c r="AU146" s="170" t="s">
        <v>75</v>
      </c>
      <c r="AY146" s="14" t="s">
        <v>125</v>
      </c>
      <c r="BE146" s="171">
        <f t="shared" si="4"/>
        <v>0</v>
      </c>
      <c r="BF146" s="171">
        <f t="shared" si="5"/>
        <v>0</v>
      </c>
      <c r="BG146" s="171">
        <f t="shared" si="6"/>
        <v>0</v>
      </c>
      <c r="BH146" s="171">
        <f t="shared" si="7"/>
        <v>0</v>
      </c>
      <c r="BI146" s="171">
        <f t="shared" si="8"/>
        <v>0</v>
      </c>
      <c r="BJ146" s="14" t="s">
        <v>133</v>
      </c>
      <c r="BK146" s="172">
        <f t="shared" si="9"/>
        <v>0</v>
      </c>
      <c r="BL146" s="14" t="s">
        <v>132</v>
      </c>
      <c r="BM146" s="170" t="s">
        <v>426</v>
      </c>
    </row>
    <row r="147" spans="1:65" s="2" customFormat="1" ht="16.5" customHeight="1">
      <c r="A147" s="29"/>
      <c r="B147" s="158"/>
      <c r="C147" s="173" t="s">
        <v>427</v>
      </c>
      <c r="D147" s="173" t="s">
        <v>176</v>
      </c>
      <c r="E147" s="174" t="s">
        <v>428</v>
      </c>
      <c r="F147" s="175" t="s">
        <v>429</v>
      </c>
      <c r="G147" s="176" t="s">
        <v>340</v>
      </c>
      <c r="H147" s="177">
        <v>1</v>
      </c>
      <c r="I147" s="178"/>
      <c r="J147" s="177">
        <f t="shared" si="0"/>
        <v>0</v>
      </c>
      <c r="K147" s="179"/>
      <c r="L147" s="180"/>
      <c r="M147" s="181" t="s">
        <v>1</v>
      </c>
      <c r="N147" s="182" t="s">
        <v>41</v>
      </c>
      <c r="O147" s="55"/>
      <c r="P147" s="168">
        <f t="shared" si="1"/>
        <v>0</v>
      </c>
      <c r="Q147" s="168">
        <v>0.33500000000000002</v>
      </c>
      <c r="R147" s="168">
        <f t="shared" si="2"/>
        <v>0.33500000000000002</v>
      </c>
      <c r="S147" s="168">
        <v>0</v>
      </c>
      <c r="T147" s="16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0" t="s">
        <v>163</v>
      </c>
      <c r="AT147" s="170" t="s">
        <v>176</v>
      </c>
      <c r="AU147" s="170" t="s">
        <v>75</v>
      </c>
      <c r="AY147" s="14" t="s">
        <v>125</v>
      </c>
      <c r="BE147" s="171">
        <f t="shared" si="4"/>
        <v>0</v>
      </c>
      <c r="BF147" s="171">
        <f t="shared" si="5"/>
        <v>0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4" t="s">
        <v>133</v>
      </c>
      <c r="BK147" s="172">
        <f t="shared" si="9"/>
        <v>0</v>
      </c>
      <c r="BL147" s="14" t="s">
        <v>132</v>
      </c>
      <c r="BM147" s="170" t="s">
        <v>430</v>
      </c>
    </row>
    <row r="148" spans="1:65" s="2" customFormat="1" ht="16.5" customHeight="1">
      <c r="A148" s="29"/>
      <c r="B148" s="158"/>
      <c r="C148" s="173" t="s">
        <v>195</v>
      </c>
      <c r="D148" s="173" t="s">
        <v>176</v>
      </c>
      <c r="E148" s="174" t="s">
        <v>431</v>
      </c>
      <c r="F148" s="175" t="s">
        <v>432</v>
      </c>
      <c r="G148" s="176" t="s">
        <v>340</v>
      </c>
      <c r="H148" s="177">
        <v>1</v>
      </c>
      <c r="I148" s="178"/>
      <c r="J148" s="177">
        <f t="shared" si="0"/>
        <v>0</v>
      </c>
      <c r="K148" s="179"/>
      <c r="L148" s="180"/>
      <c r="M148" s="181" t="s">
        <v>1</v>
      </c>
      <c r="N148" s="182" t="s">
        <v>41</v>
      </c>
      <c r="O148" s="55"/>
      <c r="P148" s="168">
        <f t="shared" si="1"/>
        <v>0</v>
      </c>
      <c r="Q148" s="168">
        <v>0.33500000000000002</v>
      </c>
      <c r="R148" s="168">
        <f t="shared" si="2"/>
        <v>0.33500000000000002</v>
      </c>
      <c r="S148" s="168">
        <v>0</v>
      </c>
      <c r="T148" s="16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0" t="s">
        <v>163</v>
      </c>
      <c r="AT148" s="170" t="s">
        <v>176</v>
      </c>
      <c r="AU148" s="170" t="s">
        <v>75</v>
      </c>
      <c r="AY148" s="14" t="s">
        <v>125</v>
      </c>
      <c r="BE148" s="171">
        <f t="shared" si="4"/>
        <v>0</v>
      </c>
      <c r="BF148" s="171">
        <f t="shared" si="5"/>
        <v>0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4" t="s">
        <v>133</v>
      </c>
      <c r="BK148" s="172">
        <f t="shared" si="9"/>
        <v>0</v>
      </c>
      <c r="BL148" s="14" t="s">
        <v>132</v>
      </c>
      <c r="BM148" s="170" t="s">
        <v>433</v>
      </c>
    </row>
    <row r="149" spans="1:65" s="2" customFormat="1" ht="16.5" customHeight="1">
      <c r="A149" s="29"/>
      <c r="B149" s="158"/>
      <c r="C149" s="159" t="s">
        <v>434</v>
      </c>
      <c r="D149" s="159" t="s">
        <v>128</v>
      </c>
      <c r="E149" s="160" t="s">
        <v>435</v>
      </c>
      <c r="F149" s="161" t="s">
        <v>436</v>
      </c>
      <c r="G149" s="162" t="s">
        <v>392</v>
      </c>
      <c r="H149" s="163">
        <v>20</v>
      </c>
      <c r="I149" s="164"/>
      <c r="J149" s="163">
        <f t="shared" ref="J149:J180" si="10">ROUND(I149*H149,3)</f>
        <v>0</v>
      </c>
      <c r="K149" s="165"/>
      <c r="L149" s="30"/>
      <c r="M149" s="166" t="s">
        <v>1</v>
      </c>
      <c r="N149" s="167" t="s">
        <v>41</v>
      </c>
      <c r="O149" s="55"/>
      <c r="P149" s="168">
        <f t="shared" ref="P149:P180" si="11">O149*H149</f>
        <v>0</v>
      </c>
      <c r="Q149" s="168">
        <v>8.3000000000000001E-4</v>
      </c>
      <c r="R149" s="168">
        <f t="shared" ref="R149:R180" si="12">Q149*H149</f>
        <v>1.66E-2</v>
      </c>
      <c r="S149" s="168">
        <v>0</v>
      </c>
      <c r="T149" s="169">
        <f t="shared" ref="T149:T180" si="1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0" t="s">
        <v>132</v>
      </c>
      <c r="AT149" s="170" t="s">
        <v>128</v>
      </c>
      <c r="AU149" s="170" t="s">
        <v>75</v>
      </c>
      <c r="AY149" s="14" t="s">
        <v>125</v>
      </c>
      <c r="BE149" s="171">
        <f t="shared" ref="BE149:BE180" si="14">IF(N149="základná",J149,0)</f>
        <v>0</v>
      </c>
      <c r="BF149" s="171">
        <f t="shared" ref="BF149:BF180" si="15">IF(N149="znížená",J149,0)</f>
        <v>0</v>
      </c>
      <c r="BG149" s="171">
        <f t="shared" ref="BG149:BG180" si="16">IF(N149="zákl. prenesená",J149,0)</f>
        <v>0</v>
      </c>
      <c r="BH149" s="171">
        <f t="shared" ref="BH149:BH180" si="17">IF(N149="zníž. prenesená",J149,0)</f>
        <v>0</v>
      </c>
      <c r="BI149" s="171">
        <f t="shared" ref="BI149:BI180" si="18">IF(N149="nulová",J149,0)</f>
        <v>0</v>
      </c>
      <c r="BJ149" s="14" t="s">
        <v>133</v>
      </c>
      <c r="BK149" s="172">
        <f t="shared" ref="BK149:BK180" si="19">ROUND(I149*H149,3)</f>
        <v>0</v>
      </c>
      <c r="BL149" s="14" t="s">
        <v>132</v>
      </c>
      <c r="BM149" s="170" t="s">
        <v>437</v>
      </c>
    </row>
    <row r="150" spans="1:65" s="2" customFormat="1" ht="16.5" customHeight="1">
      <c r="A150" s="29"/>
      <c r="B150" s="158"/>
      <c r="C150" s="173" t="s">
        <v>438</v>
      </c>
      <c r="D150" s="173" t="s">
        <v>176</v>
      </c>
      <c r="E150" s="174" t="s">
        <v>439</v>
      </c>
      <c r="F150" s="175" t="s">
        <v>440</v>
      </c>
      <c r="G150" s="176" t="s">
        <v>340</v>
      </c>
      <c r="H150" s="177">
        <v>20</v>
      </c>
      <c r="I150" s="178"/>
      <c r="J150" s="177">
        <f t="shared" si="10"/>
        <v>0</v>
      </c>
      <c r="K150" s="179"/>
      <c r="L150" s="180"/>
      <c r="M150" s="181" t="s">
        <v>1</v>
      </c>
      <c r="N150" s="182" t="s">
        <v>41</v>
      </c>
      <c r="O150" s="55"/>
      <c r="P150" s="168">
        <f t="shared" si="11"/>
        <v>0</v>
      </c>
      <c r="Q150" s="168">
        <v>0</v>
      </c>
      <c r="R150" s="168">
        <f t="shared" si="12"/>
        <v>0</v>
      </c>
      <c r="S150" s="168">
        <v>0</v>
      </c>
      <c r="T150" s="16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0" t="s">
        <v>163</v>
      </c>
      <c r="AT150" s="170" t="s">
        <v>176</v>
      </c>
      <c r="AU150" s="170" t="s">
        <v>75</v>
      </c>
      <c r="AY150" s="14" t="s">
        <v>125</v>
      </c>
      <c r="BE150" s="171">
        <f t="shared" si="14"/>
        <v>0</v>
      </c>
      <c r="BF150" s="171">
        <f t="shared" si="15"/>
        <v>0</v>
      </c>
      <c r="BG150" s="171">
        <f t="shared" si="16"/>
        <v>0</v>
      </c>
      <c r="BH150" s="171">
        <f t="shared" si="17"/>
        <v>0</v>
      </c>
      <c r="BI150" s="171">
        <f t="shared" si="18"/>
        <v>0</v>
      </c>
      <c r="BJ150" s="14" t="s">
        <v>133</v>
      </c>
      <c r="BK150" s="172">
        <f t="shared" si="19"/>
        <v>0</v>
      </c>
      <c r="BL150" s="14" t="s">
        <v>132</v>
      </c>
      <c r="BM150" s="170" t="s">
        <v>441</v>
      </c>
    </row>
    <row r="151" spans="1:65" s="2" customFormat="1" ht="24" customHeight="1">
      <c r="A151" s="29"/>
      <c r="B151" s="158"/>
      <c r="C151" s="159" t="s">
        <v>442</v>
      </c>
      <c r="D151" s="159" t="s">
        <v>128</v>
      </c>
      <c r="E151" s="160" t="s">
        <v>443</v>
      </c>
      <c r="F151" s="161" t="s">
        <v>444</v>
      </c>
      <c r="G151" s="162" t="s">
        <v>392</v>
      </c>
      <c r="H151" s="163">
        <v>1</v>
      </c>
      <c r="I151" s="164"/>
      <c r="J151" s="163">
        <f t="shared" si="10"/>
        <v>0</v>
      </c>
      <c r="K151" s="165"/>
      <c r="L151" s="30"/>
      <c r="M151" s="166" t="s">
        <v>1</v>
      </c>
      <c r="N151" s="167" t="s">
        <v>41</v>
      </c>
      <c r="O151" s="55"/>
      <c r="P151" s="168">
        <f t="shared" si="11"/>
        <v>0</v>
      </c>
      <c r="Q151" s="168">
        <v>0.10287</v>
      </c>
      <c r="R151" s="168">
        <f t="shared" si="12"/>
        <v>0.10287</v>
      </c>
      <c r="S151" s="168">
        <v>0</v>
      </c>
      <c r="T151" s="16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0" t="s">
        <v>132</v>
      </c>
      <c r="AT151" s="170" t="s">
        <v>128</v>
      </c>
      <c r="AU151" s="170" t="s">
        <v>75</v>
      </c>
      <c r="AY151" s="14" t="s">
        <v>125</v>
      </c>
      <c r="BE151" s="171">
        <f t="shared" si="14"/>
        <v>0</v>
      </c>
      <c r="BF151" s="171">
        <f t="shared" si="15"/>
        <v>0</v>
      </c>
      <c r="BG151" s="171">
        <f t="shared" si="16"/>
        <v>0</v>
      </c>
      <c r="BH151" s="171">
        <f t="shared" si="17"/>
        <v>0</v>
      </c>
      <c r="BI151" s="171">
        <f t="shared" si="18"/>
        <v>0</v>
      </c>
      <c r="BJ151" s="14" t="s">
        <v>133</v>
      </c>
      <c r="BK151" s="172">
        <f t="shared" si="19"/>
        <v>0</v>
      </c>
      <c r="BL151" s="14" t="s">
        <v>132</v>
      </c>
      <c r="BM151" s="170" t="s">
        <v>445</v>
      </c>
    </row>
    <row r="152" spans="1:65" s="2" customFormat="1" ht="24" customHeight="1">
      <c r="A152" s="29"/>
      <c r="B152" s="158"/>
      <c r="C152" s="159" t="s">
        <v>446</v>
      </c>
      <c r="D152" s="159" t="s">
        <v>128</v>
      </c>
      <c r="E152" s="160" t="s">
        <v>447</v>
      </c>
      <c r="F152" s="161" t="s">
        <v>448</v>
      </c>
      <c r="G152" s="162" t="s">
        <v>392</v>
      </c>
      <c r="H152" s="163">
        <v>1</v>
      </c>
      <c r="I152" s="164"/>
      <c r="J152" s="163">
        <f t="shared" si="10"/>
        <v>0</v>
      </c>
      <c r="K152" s="165"/>
      <c r="L152" s="30"/>
      <c r="M152" s="166" t="s">
        <v>1</v>
      </c>
      <c r="N152" s="167" t="s">
        <v>41</v>
      </c>
      <c r="O152" s="55"/>
      <c r="P152" s="168">
        <f t="shared" si="11"/>
        <v>0</v>
      </c>
      <c r="Q152" s="168">
        <v>2.99E-3</v>
      </c>
      <c r="R152" s="168">
        <f t="shared" si="12"/>
        <v>2.99E-3</v>
      </c>
      <c r="S152" s="168">
        <v>0</v>
      </c>
      <c r="T152" s="16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0" t="s">
        <v>132</v>
      </c>
      <c r="AT152" s="170" t="s">
        <v>128</v>
      </c>
      <c r="AU152" s="170" t="s">
        <v>75</v>
      </c>
      <c r="AY152" s="14" t="s">
        <v>125</v>
      </c>
      <c r="BE152" s="171">
        <f t="shared" si="14"/>
        <v>0</v>
      </c>
      <c r="BF152" s="171">
        <f t="shared" si="15"/>
        <v>0</v>
      </c>
      <c r="BG152" s="171">
        <f t="shared" si="16"/>
        <v>0</v>
      </c>
      <c r="BH152" s="171">
        <f t="shared" si="17"/>
        <v>0</v>
      </c>
      <c r="BI152" s="171">
        <f t="shared" si="18"/>
        <v>0</v>
      </c>
      <c r="BJ152" s="14" t="s">
        <v>133</v>
      </c>
      <c r="BK152" s="172">
        <f t="shared" si="19"/>
        <v>0</v>
      </c>
      <c r="BL152" s="14" t="s">
        <v>132</v>
      </c>
      <c r="BM152" s="170" t="s">
        <v>449</v>
      </c>
    </row>
    <row r="153" spans="1:65" s="2" customFormat="1" ht="24" customHeight="1">
      <c r="A153" s="29"/>
      <c r="B153" s="158"/>
      <c r="C153" s="159" t="s">
        <v>450</v>
      </c>
      <c r="D153" s="159" t="s">
        <v>128</v>
      </c>
      <c r="E153" s="160" t="s">
        <v>451</v>
      </c>
      <c r="F153" s="161" t="s">
        <v>732</v>
      </c>
      <c r="G153" s="162" t="s">
        <v>392</v>
      </c>
      <c r="H153" s="163">
        <v>1</v>
      </c>
      <c r="I153" s="164"/>
      <c r="J153" s="163">
        <f t="shared" si="10"/>
        <v>0</v>
      </c>
      <c r="K153" s="165"/>
      <c r="L153" s="30"/>
      <c r="M153" s="166" t="s">
        <v>1</v>
      </c>
      <c r="N153" s="167" t="s">
        <v>41</v>
      </c>
      <c r="O153" s="55"/>
      <c r="P153" s="168">
        <f t="shared" si="11"/>
        <v>0</v>
      </c>
      <c r="Q153" s="168">
        <v>3.4810000000000001E-2</v>
      </c>
      <c r="R153" s="168">
        <f t="shared" si="12"/>
        <v>3.4810000000000001E-2</v>
      </c>
      <c r="S153" s="168">
        <v>0</v>
      </c>
      <c r="T153" s="16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0" t="s">
        <v>132</v>
      </c>
      <c r="AT153" s="170" t="s">
        <v>128</v>
      </c>
      <c r="AU153" s="170" t="s">
        <v>75</v>
      </c>
      <c r="AY153" s="14" t="s">
        <v>125</v>
      </c>
      <c r="BE153" s="171">
        <f t="shared" si="14"/>
        <v>0</v>
      </c>
      <c r="BF153" s="171">
        <f t="shared" si="15"/>
        <v>0</v>
      </c>
      <c r="BG153" s="171">
        <f t="shared" si="16"/>
        <v>0</v>
      </c>
      <c r="BH153" s="171">
        <f t="shared" si="17"/>
        <v>0</v>
      </c>
      <c r="BI153" s="171">
        <f t="shared" si="18"/>
        <v>0</v>
      </c>
      <c r="BJ153" s="14" t="s">
        <v>133</v>
      </c>
      <c r="BK153" s="172">
        <f t="shared" si="19"/>
        <v>0</v>
      </c>
      <c r="BL153" s="14" t="s">
        <v>132</v>
      </c>
      <c r="BM153" s="170" t="s">
        <v>452</v>
      </c>
    </row>
    <row r="154" spans="1:65" s="2" customFormat="1" ht="24" customHeight="1">
      <c r="A154" s="29"/>
      <c r="B154" s="158"/>
      <c r="C154" s="159" t="s">
        <v>453</v>
      </c>
      <c r="D154" s="159" t="s">
        <v>128</v>
      </c>
      <c r="E154" s="160" t="s">
        <v>454</v>
      </c>
      <c r="F154" s="161" t="s">
        <v>455</v>
      </c>
      <c r="G154" s="162" t="s">
        <v>392</v>
      </c>
      <c r="H154" s="163">
        <v>3</v>
      </c>
      <c r="I154" s="164"/>
      <c r="J154" s="163">
        <f t="shared" si="10"/>
        <v>0</v>
      </c>
      <c r="K154" s="165"/>
      <c r="L154" s="30"/>
      <c r="M154" s="166" t="s">
        <v>1</v>
      </c>
      <c r="N154" s="167" t="s">
        <v>41</v>
      </c>
      <c r="O154" s="55"/>
      <c r="P154" s="168">
        <f t="shared" si="11"/>
        <v>0</v>
      </c>
      <c r="Q154" s="168">
        <v>2.0000000000000002E-5</v>
      </c>
      <c r="R154" s="168">
        <f t="shared" si="12"/>
        <v>6.0000000000000008E-5</v>
      </c>
      <c r="S154" s="168">
        <v>0</v>
      </c>
      <c r="T154" s="16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0" t="s">
        <v>132</v>
      </c>
      <c r="AT154" s="170" t="s">
        <v>128</v>
      </c>
      <c r="AU154" s="170" t="s">
        <v>75</v>
      </c>
      <c r="AY154" s="14" t="s">
        <v>125</v>
      </c>
      <c r="BE154" s="171">
        <f t="shared" si="14"/>
        <v>0</v>
      </c>
      <c r="BF154" s="171">
        <f t="shared" si="15"/>
        <v>0</v>
      </c>
      <c r="BG154" s="171">
        <f t="shared" si="16"/>
        <v>0</v>
      </c>
      <c r="BH154" s="171">
        <f t="shared" si="17"/>
        <v>0</v>
      </c>
      <c r="BI154" s="171">
        <f t="shared" si="18"/>
        <v>0</v>
      </c>
      <c r="BJ154" s="14" t="s">
        <v>133</v>
      </c>
      <c r="BK154" s="172">
        <f t="shared" si="19"/>
        <v>0</v>
      </c>
      <c r="BL154" s="14" t="s">
        <v>132</v>
      </c>
      <c r="BM154" s="170" t="s">
        <v>456</v>
      </c>
    </row>
    <row r="155" spans="1:65" s="2" customFormat="1" ht="24" customHeight="1">
      <c r="A155" s="29"/>
      <c r="B155" s="158"/>
      <c r="C155" s="159" t="s">
        <v>457</v>
      </c>
      <c r="D155" s="159" t="s">
        <v>128</v>
      </c>
      <c r="E155" s="160" t="s">
        <v>458</v>
      </c>
      <c r="F155" s="161" t="s">
        <v>455</v>
      </c>
      <c r="G155" s="162" t="s">
        <v>392</v>
      </c>
      <c r="H155" s="163">
        <v>2</v>
      </c>
      <c r="I155" s="164"/>
      <c r="J155" s="163">
        <f t="shared" si="10"/>
        <v>0</v>
      </c>
      <c r="K155" s="165"/>
      <c r="L155" s="30"/>
      <c r="M155" s="166" t="s">
        <v>1</v>
      </c>
      <c r="N155" s="167" t="s">
        <v>41</v>
      </c>
      <c r="O155" s="55"/>
      <c r="P155" s="168">
        <f t="shared" si="11"/>
        <v>0</v>
      </c>
      <c r="Q155" s="168">
        <v>2.0000000000000002E-5</v>
      </c>
      <c r="R155" s="168">
        <f t="shared" si="12"/>
        <v>4.0000000000000003E-5</v>
      </c>
      <c r="S155" s="168">
        <v>0</v>
      </c>
      <c r="T155" s="16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0" t="s">
        <v>132</v>
      </c>
      <c r="AT155" s="170" t="s">
        <v>128</v>
      </c>
      <c r="AU155" s="170" t="s">
        <v>75</v>
      </c>
      <c r="AY155" s="14" t="s">
        <v>125</v>
      </c>
      <c r="BE155" s="171">
        <f t="shared" si="14"/>
        <v>0</v>
      </c>
      <c r="BF155" s="171">
        <f t="shared" si="15"/>
        <v>0</v>
      </c>
      <c r="BG155" s="171">
        <f t="shared" si="16"/>
        <v>0</v>
      </c>
      <c r="BH155" s="171">
        <f t="shared" si="17"/>
        <v>0</v>
      </c>
      <c r="BI155" s="171">
        <f t="shared" si="18"/>
        <v>0</v>
      </c>
      <c r="BJ155" s="14" t="s">
        <v>133</v>
      </c>
      <c r="BK155" s="172">
        <f t="shared" si="19"/>
        <v>0</v>
      </c>
      <c r="BL155" s="14" t="s">
        <v>132</v>
      </c>
      <c r="BM155" s="170" t="s">
        <v>459</v>
      </c>
    </row>
    <row r="156" spans="1:65" s="2" customFormat="1" ht="24" customHeight="1">
      <c r="A156" s="29"/>
      <c r="B156" s="158"/>
      <c r="C156" s="159" t="s">
        <v>460</v>
      </c>
      <c r="D156" s="159" t="s">
        <v>128</v>
      </c>
      <c r="E156" s="160" t="s">
        <v>461</v>
      </c>
      <c r="F156" s="161" t="s">
        <v>462</v>
      </c>
      <c r="G156" s="162" t="s">
        <v>208</v>
      </c>
      <c r="H156" s="163">
        <v>43</v>
      </c>
      <c r="I156" s="164"/>
      <c r="J156" s="163">
        <f t="shared" si="10"/>
        <v>0</v>
      </c>
      <c r="K156" s="165"/>
      <c r="L156" s="30"/>
      <c r="M156" s="166" t="s">
        <v>1</v>
      </c>
      <c r="N156" s="167" t="s">
        <v>41</v>
      </c>
      <c r="O156" s="55"/>
      <c r="P156" s="168">
        <f t="shared" si="11"/>
        <v>0</v>
      </c>
      <c r="Q156" s="168">
        <v>3.82E-3</v>
      </c>
      <c r="R156" s="168">
        <f t="shared" si="12"/>
        <v>0.16425999999999999</v>
      </c>
      <c r="S156" s="168">
        <v>0</v>
      </c>
      <c r="T156" s="16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0" t="s">
        <v>132</v>
      </c>
      <c r="AT156" s="170" t="s">
        <v>128</v>
      </c>
      <c r="AU156" s="170" t="s">
        <v>75</v>
      </c>
      <c r="AY156" s="14" t="s">
        <v>125</v>
      </c>
      <c r="BE156" s="171">
        <f t="shared" si="14"/>
        <v>0</v>
      </c>
      <c r="BF156" s="171">
        <f t="shared" si="15"/>
        <v>0</v>
      </c>
      <c r="BG156" s="171">
        <f t="shared" si="16"/>
        <v>0</v>
      </c>
      <c r="BH156" s="171">
        <f t="shared" si="17"/>
        <v>0</v>
      </c>
      <c r="BI156" s="171">
        <f t="shared" si="18"/>
        <v>0</v>
      </c>
      <c r="BJ156" s="14" t="s">
        <v>133</v>
      </c>
      <c r="BK156" s="172">
        <f t="shared" si="19"/>
        <v>0</v>
      </c>
      <c r="BL156" s="14" t="s">
        <v>132</v>
      </c>
      <c r="BM156" s="170" t="s">
        <v>463</v>
      </c>
    </row>
    <row r="157" spans="1:65" s="2" customFormat="1" ht="24" customHeight="1">
      <c r="A157" s="29"/>
      <c r="B157" s="158"/>
      <c r="C157" s="159" t="s">
        <v>464</v>
      </c>
      <c r="D157" s="159" t="s">
        <v>128</v>
      </c>
      <c r="E157" s="160" t="s">
        <v>465</v>
      </c>
      <c r="F157" s="161" t="s">
        <v>466</v>
      </c>
      <c r="G157" s="162" t="s">
        <v>208</v>
      </c>
      <c r="H157" s="163">
        <v>31</v>
      </c>
      <c r="I157" s="164"/>
      <c r="J157" s="163">
        <f t="shared" si="10"/>
        <v>0</v>
      </c>
      <c r="K157" s="165"/>
      <c r="L157" s="30"/>
      <c r="M157" s="166" t="s">
        <v>1</v>
      </c>
      <c r="N157" s="167" t="s">
        <v>41</v>
      </c>
      <c r="O157" s="55"/>
      <c r="P157" s="168">
        <f t="shared" si="11"/>
        <v>0</v>
      </c>
      <c r="Q157" s="168">
        <v>4.9199999999999999E-3</v>
      </c>
      <c r="R157" s="168">
        <f t="shared" si="12"/>
        <v>0.15251999999999999</v>
      </c>
      <c r="S157" s="168">
        <v>0</v>
      </c>
      <c r="T157" s="16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0" t="s">
        <v>132</v>
      </c>
      <c r="AT157" s="170" t="s">
        <v>128</v>
      </c>
      <c r="AU157" s="170" t="s">
        <v>75</v>
      </c>
      <c r="AY157" s="14" t="s">
        <v>125</v>
      </c>
      <c r="BE157" s="171">
        <f t="shared" si="14"/>
        <v>0</v>
      </c>
      <c r="BF157" s="171">
        <f t="shared" si="15"/>
        <v>0</v>
      </c>
      <c r="BG157" s="171">
        <f t="shared" si="16"/>
        <v>0</v>
      </c>
      <c r="BH157" s="171">
        <f t="shared" si="17"/>
        <v>0</v>
      </c>
      <c r="BI157" s="171">
        <f t="shared" si="18"/>
        <v>0</v>
      </c>
      <c r="BJ157" s="14" t="s">
        <v>133</v>
      </c>
      <c r="BK157" s="172">
        <f t="shared" si="19"/>
        <v>0</v>
      </c>
      <c r="BL157" s="14" t="s">
        <v>132</v>
      </c>
      <c r="BM157" s="170" t="s">
        <v>467</v>
      </c>
    </row>
    <row r="158" spans="1:65" s="2" customFormat="1" ht="24" customHeight="1">
      <c r="A158" s="29"/>
      <c r="B158" s="158"/>
      <c r="C158" s="159" t="s">
        <v>468</v>
      </c>
      <c r="D158" s="159" t="s">
        <v>128</v>
      </c>
      <c r="E158" s="160" t="s">
        <v>469</v>
      </c>
      <c r="F158" s="161" t="s">
        <v>470</v>
      </c>
      <c r="G158" s="162" t="s">
        <v>208</v>
      </c>
      <c r="H158" s="163">
        <v>5</v>
      </c>
      <c r="I158" s="164"/>
      <c r="J158" s="163">
        <f t="shared" si="10"/>
        <v>0</v>
      </c>
      <c r="K158" s="165"/>
      <c r="L158" s="30"/>
      <c r="M158" s="166" t="s">
        <v>1</v>
      </c>
      <c r="N158" s="167" t="s">
        <v>41</v>
      </c>
      <c r="O158" s="55"/>
      <c r="P158" s="168">
        <f t="shared" si="11"/>
        <v>0</v>
      </c>
      <c r="Q158" s="168">
        <v>6.2100000000000002E-3</v>
      </c>
      <c r="R158" s="168">
        <f t="shared" si="12"/>
        <v>3.1050000000000001E-2</v>
      </c>
      <c r="S158" s="168">
        <v>0</v>
      </c>
      <c r="T158" s="16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0" t="s">
        <v>132</v>
      </c>
      <c r="AT158" s="170" t="s">
        <v>128</v>
      </c>
      <c r="AU158" s="170" t="s">
        <v>75</v>
      </c>
      <c r="AY158" s="14" t="s">
        <v>125</v>
      </c>
      <c r="BE158" s="171">
        <f t="shared" si="14"/>
        <v>0</v>
      </c>
      <c r="BF158" s="171">
        <f t="shared" si="15"/>
        <v>0</v>
      </c>
      <c r="BG158" s="171">
        <f t="shared" si="16"/>
        <v>0</v>
      </c>
      <c r="BH158" s="171">
        <f t="shared" si="17"/>
        <v>0</v>
      </c>
      <c r="BI158" s="171">
        <f t="shared" si="18"/>
        <v>0</v>
      </c>
      <c r="BJ158" s="14" t="s">
        <v>133</v>
      </c>
      <c r="BK158" s="172">
        <f t="shared" si="19"/>
        <v>0</v>
      </c>
      <c r="BL158" s="14" t="s">
        <v>132</v>
      </c>
      <c r="BM158" s="170" t="s">
        <v>471</v>
      </c>
    </row>
    <row r="159" spans="1:65" s="2" customFormat="1" ht="16.5" customHeight="1">
      <c r="A159" s="29"/>
      <c r="B159" s="158"/>
      <c r="C159" s="159" t="s">
        <v>472</v>
      </c>
      <c r="D159" s="159" t="s">
        <v>128</v>
      </c>
      <c r="E159" s="160" t="s">
        <v>473</v>
      </c>
      <c r="F159" s="161" t="s">
        <v>474</v>
      </c>
      <c r="G159" s="162" t="s">
        <v>208</v>
      </c>
      <c r="H159" s="163">
        <v>10</v>
      </c>
      <c r="I159" s="164"/>
      <c r="J159" s="163">
        <f t="shared" si="10"/>
        <v>0</v>
      </c>
      <c r="K159" s="165"/>
      <c r="L159" s="30"/>
      <c r="M159" s="166" t="s">
        <v>1</v>
      </c>
      <c r="N159" s="167" t="s">
        <v>41</v>
      </c>
      <c r="O159" s="55"/>
      <c r="P159" s="168">
        <f t="shared" si="11"/>
        <v>0</v>
      </c>
      <c r="Q159" s="168">
        <v>8.0099999999999998E-3</v>
      </c>
      <c r="R159" s="168">
        <f t="shared" si="12"/>
        <v>8.0100000000000005E-2</v>
      </c>
      <c r="S159" s="168">
        <v>0</v>
      </c>
      <c r="T159" s="16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0" t="s">
        <v>132</v>
      </c>
      <c r="AT159" s="170" t="s">
        <v>128</v>
      </c>
      <c r="AU159" s="170" t="s">
        <v>75</v>
      </c>
      <c r="AY159" s="14" t="s">
        <v>125</v>
      </c>
      <c r="BE159" s="171">
        <f t="shared" si="14"/>
        <v>0</v>
      </c>
      <c r="BF159" s="171">
        <f t="shared" si="15"/>
        <v>0</v>
      </c>
      <c r="BG159" s="171">
        <f t="shared" si="16"/>
        <v>0</v>
      </c>
      <c r="BH159" s="171">
        <f t="shared" si="17"/>
        <v>0</v>
      </c>
      <c r="BI159" s="171">
        <f t="shared" si="18"/>
        <v>0</v>
      </c>
      <c r="BJ159" s="14" t="s">
        <v>133</v>
      </c>
      <c r="BK159" s="172">
        <f t="shared" si="19"/>
        <v>0</v>
      </c>
      <c r="BL159" s="14" t="s">
        <v>132</v>
      </c>
      <c r="BM159" s="170" t="s">
        <v>475</v>
      </c>
    </row>
    <row r="160" spans="1:65" s="2" customFormat="1" ht="16.5" customHeight="1">
      <c r="A160" s="29"/>
      <c r="B160" s="158"/>
      <c r="C160" s="159" t="s">
        <v>476</v>
      </c>
      <c r="D160" s="159" t="s">
        <v>128</v>
      </c>
      <c r="E160" s="160" t="s">
        <v>477</v>
      </c>
      <c r="F160" s="161" t="s">
        <v>478</v>
      </c>
      <c r="G160" s="162" t="s">
        <v>208</v>
      </c>
      <c r="H160" s="163">
        <v>39</v>
      </c>
      <c r="I160" s="164"/>
      <c r="J160" s="163">
        <f t="shared" si="10"/>
        <v>0</v>
      </c>
      <c r="K160" s="165"/>
      <c r="L160" s="30"/>
      <c r="M160" s="166" t="s">
        <v>1</v>
      </c>
      <c r="N160" s="167" t="s">
        <v>41</v>
      </c>
      <c r="O160" s="55"/>
      <c r="P160" s="168">
        <f t="shared" si="11"/>
        <v>0</v>
      </c>
      <c r="Q160" s="168">
        <v>1.042E-2</v>
      </c>
      <c r="R160" s="168">
        <f t="shared" si="12"/>
        <v>0.40638000000000002</v>
      </c>
      <c r="S160" s="168">
        <v>0</v>
      </c>
      <c r="T160" s="16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0" t="s">
        <v>132</v>
      </c>
      <c r="AT160" s="170" t="s">
        <v>128</v>
      </c>
      <c r="AU160" s="170" t="s">
        <v>75</v>
      </c>
      <c r="AY160" s="14" t="s">
        <v>125</v>
      </c>
      <c r="BE160" s="171">
        <f t="shared" si="14"/>
        <v>0</v>
      </c>
      <c r="BF160" s="171">
        <f t="shared" si="15"/>
        <v>0</v>
      </c>
      <c r="BG160" s="171">
        <f t="shared" si="16"/>
        <v>0</v>
      </c>
      <c r="BH160" s="171">
        <f t="shared" si="17"/>
        <v>0</v>
      </c>
      <c r="BI160" s="171">
        <f t="shared" si="18"/>
        <v>0</v>
      </c>
      <c r="BJ160" s="14" t="s">
        <v>133</v>
      </c>
      <c r="BK160" s="172">
        <f t="shared" si="19"/>
        <v>0</v>
      </c>
      <c r="BL160" s="14" t="s">
        <v>132</v>
      </c>
      <c r="BM160" s="170" t="s">
        <v>479</v>
      </c>
    </row>
    <row r="161" spans="1:65" s="2" customFormat="1" ht="24" customHeight="1">
      <c r="A161" s="29"/>
      <c r="B161" s="158"/>
      <c r="C161" s="159" t="s">
        <v>480</v>
      </c>
      <c r="D161" s="159" t="s">
        <v>128</v>
      </c>
      <c r="E161" s="160" t="s">
        <v>481</v>
      </c>
      <c r="F161" s="161" t="s">
        <v>482</v>
      </c>
      <c r="G161" s="162" t="s">
        <v>208</v>
      </c>
      <c r="H161" s="163">
        <v>93</v>
      </c>
      <c r="I161" s="164"/>
      <c r="J161" s="163">
        <f t="shared" si="10"/>
        <v>0</v>
      </c>
      <c r="K161" s="165"/>
      <c r="L161" s="30"/>
      <c r="M161" s="166" t="s">
        <v>1</v>
      </c>
      <c r="N161" s="167" t="s">
        <v>41</v>
      </c>
      <c r="O161" s="55"/>
      <c r="P161" s="168">
        <f t="shared" si="11"/>
        <v>0</v>
      </c>
      <c r="Q161" s="168">
        <v>0</v>
      </c>
      <c r="R161" s="168">
        <f t="shared" si="12"/>
        <v>0</v>
      </c>
      <c r="S161" s="168">
        <v>0</v>
      </c>
      <c r="T161" s="16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0" t="s">
        <v>132</v>
      </c>
      <c r="AT161" s="170" t="s">
        <v>128</v>
      </c>
      <c r="AU161" s="170" t="s">
        <v>75</v>
      </c>
      <c r="AY161" s="14" t="s">
        <v>125</v>
      </c>
      <c r="BE161" s="171">
        <f t="shared" si="14"/>
        <v>0</v>
      </c>
      <c r="BF161" s="171">
        <f t="shared" si="15"/>
        <v>0</v>
      </c>
      <c r="BG161" s="171">
        <f t="shared" si="16"/>
        <v>0</v>
      </c>
      <c r="BH161" s="171">
        <f t="shared" si="17"/>
        <v>0</v>
      </c>
      <c r="BI161" s="171">
        <f t="shared" si="18"/>
        <v>0</v>
      </c>
      <c r="BJ161" s="14" t="s">
        <v>133</v>
      </c>
      <c r="BK161" s="172">
        <f t="shared" si="19"/>
        <v>0</v>
      </c>
      <c r="BL161" s="14" t="s">
        <v>132</v>
      </c>
      <c r="BM161" s="170" t="s">
        <v>483</v>
      </c>
    </row>
    <row r="162" spans="1:65" s="2" customFormat="1" ht="24" customHeight="1">
      <c r="A162" s="29"/>
      <c r="B162" s="158"/>
      <c r="C162" s="159" t="s">
        <v>484</v>
      </c>
      <c r="D162" s="159" t="s">
        <v>128</v>
      </c>
      <c r="E162" s="160" t="s">
        <v>485</v>
      </c>
      <c r="F162" s="161" t="s">
        <v>486</v>
      </c>
      <c r="G162" s="162" t="s">
        <v>208</v>
      </c>
      <c r="H162" s="163">
        <v>5</v>
      </c>
      <c r="I162" s="164"/>
      <c r="J162" s="163">
        <f t="shared" si="10"/>
        <v>0</v>
      </c>
      <c r="K162" s="165"/>
      <c r="L162" s="30"/>
      <c r="M162" s="166" t="s">
        <v>1</v>
      </c>
      <c r="N162" s="167" t="s">
        <v>41</v>
      </c>
      <c r="O162" s="55"/>
      <c r="P162" s="168">
        <f t="shared" si="11"/>
        <v>0</v>
      </c>
      <c r="Q162" s="168">
        <v>0</v>
      </c>
      <c r="R162" s="168">
        <f t="shared" si="12"/>
        <v>0</v>
      </c>
      <c r="S162" s="168">
        <v>0</v>
      </c>
      <c r="T162" s="16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0" t="s">
        <v>132</v>
      </c>
      <c r="AT162" s="170" t="s">
        <v>128</v>
      </c>
      <c r="AU162" s="170" t="s">
        <v>75</v>
      </c>
      <c r="AY162" s="14" t="s">
        <v>125</v>
      </c>
      <c r="BE162" s="171">
        <f t="shared" si="14"/>
        <v>0</v>
      </c>
      <c r="BF162" s="171">
        <f t="shared" si="15"/>
        <v>0</v>
      </c>
      <c r="BG162" s="171">
        <f t="shared" si="16"/>
        <v>0</v>
      </c>
      <c r="BH162" s="171">
        <f t="shared" si="17"/>
        <v>0</v>
      </c>
      <c r="BI162" s="171">
        <f t="shared" si="18"/>
        <v>0</v>
      </c>
      <c r="BJ162" s="14" t="s">
        <v>133</v>
      </c>
      <c r="BK162" s="172">
        <f t="shared" si="19"/>
        <v>0</v>
      </c>
      <c r="BL162" s="14" t="s">
        <v>132</v>
      </c>
      <c r="BM162" s="170" t="s">
        <v>487</v>
      </c>
    </row>
    <row r="163" spans="1:65" s="2" customFormat="1" ht="24" customHeight="1">
      <c r="A163" s="29"/>
      <c r="B163" s="158"/>
      <c r="C163" s="159" t="s">
        <v>488</v>
      </c>
      <c r="D163" s="159" t="s">
        <v>128</v>
      </c>
      <c r="E163" s="160" t="s">
        <v>489</v>
      </c>
      <c r="F163" s="161" t="s">
        <v>490</v>
      </c>
      <c r="G163" s="162" t="s">
        <v>208</v>
      </c>
      <c r="H163" s="163">
        <v>49</v>
      </c>
      <c r="I163" s="164"/>
      <c r="J163" s="163">
        <f t="shared" si="10"/>
        <v>0</v>
      </c>
      <c r="K163" s="165"/>
      <c r="L163" s="30"/>
      <c r="M163" s="166" t="s">
        <v>1</v>
      </c>
      <c r="N163" s="167" t="s">
        <v>41</v>
      </c>
      <c r="O163" s="55"/>
      <c r="P163" s="168">
        <f t="shared" si="11"/>
        <v>0</v>
      </c>
      <c r="Q163" s="168">
        <v>0</v>
      </c>
      <c r="R163" s="168">
        <f t="shared" si="12"/>
        <v>0</v>
      </c>
      <c r="S163" s="168">
        <v>0</v>
      </c>
      <c r="T163" s="16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0" t="s">
        <v>132</v>
      </c>
      <c r="AT163" s="170" t="s">
        <v>128</v>
      </c>
      <c r="AU163" s="170" t="s">
        <v>75</v>
      </c>
      <c r="AY163" s="14" t="s">
        <v>125</v>
      </c>
      <c r="BE163" s="171">
        <f t="shared" si="14"/>
        <v>0</v>
      </c>
      <c r="BF163" s="171">
        <f t="shared" si="15"/>
        <v>0</v>
      </c>
      <c r="BG163" s="171">
        <f t="shared" si="16"/>
        <v>0</v>
      </c>
      <c r="BH163" s="171">
        <f t="shared" si="17"/>
        <v>0</v>
      </c>
      <c r="BI163" s="171">
        <f t="shared" si="18"/>
        <v>0</v>
      </c>
      <c r="BJ163" s="14" t="s">
        <v>133</v>
      </c>
      <c r="BK163" s="172">
        <f t="shared" si="19"/>
        <v>0</v>
      </c>
      <c r="BL163" s="14" t="s">
        <v>132</v>
      </c>
      <c r="BM163" s="170" t="s">
        <v>491</v>
      </c>
    </row>
    <row r="164" spans="1:65" s="2" customFormat="1" ht="16.5" customHeight="1">
      <c r="A164" s="29"/>
      <c r="B164" s="158"/>
      <c r="C164" s="159" t="s">
        <v>492</v>
      </c>
      <c r="D164" s="159" t="s">
        <v>128</v>
      </c>
      <c r="E164" s="160" t="s">
        <v>493</v>
      </c>
      <c r="F164" s="161" t="s">
        <v>494</v>
      </c>
      <c r="G164" s="162" t="s">
        <v>340</v>
      </c>
      <c r="H164" s="163">
        <v>6</v>
      </c>
      <c r="I164" s="164"/>
      <c r="J164" s="163">
        <f t="shared" si="10"/>
        <v>0</v>
      </c>
      <c r="K164" s="165"/>
      <c r="L164" s="30"/>
      <c r="M164" s="166" t="s">
        <v>1</v>
      </c>
      <c r="N164" s="167" t="s">
        <v>41</v>
      </c>
      <c r="O164" s="55"/>
      <c r="P164" s="168">
        <f t="shared" si="11"/>
        <v>0</v>
      </c>
      <c r="Q164" s="168">
        <v>1.08E-3</v>
      </c>
      <c r="R164" s="168">
        <f t="shared" si="12"/>
        <v>6.4799999999999996E-3</v>
      </c>
      <c r="S164" s="168">
        <v>0</v>
      </c>
      <c r="T164" s="16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0" t="s">
        <v>132</v>
      </c>
      <c r="AT164" s="170" t="s">
        <v>128</v>
      </c>
      <c r="AU164" s="170" t="s">
        <v>75</v>
      </c>
      <c r="AY164" s="14" t="s">
        <v>125</v>
      </c>
      <c r="BE164" s="171">
        <f t="shared" si="14"/>
        <v>0</v>
      </c>
      <c r="BF164" s="171">
        <f t="shared" si="15"/>
        <v>0</v>
      </c>
      <c r="BG164" s="171">
        <f t="shared" si="16"/>
        <v>0</v>
      </c>
      <c r="BH164" s="171">
        <f t="shared" si="17"/>
        <v>0</v>
      </c>
      <c r="BI164" s="171">
        <f t="shared" si="18"/>
        <v>0</v>
      </c>
      <c r="BJ164" s="14" t="s">
        <v>133</v>
      </c>
      <c r="BK164" s="172">
        <f t="shared" si="19"/>
        <v>0</v>
      </c>
      <c r="BL164" s="14" t="s">
        <v>132</v>
      </c>
      <c r="BM164" s="170" t="s">
        <v>495</v>
      </c>
    </row>
    <row r="165" spans="1:65" s="2" customFormat="1" ht="16.5" customHeight="1">
      <c r="A165" s="29"/>
      <c r="B165" s="158"/>
      <c r="C165" s="159" t="s">
        <v>496</v>
      </c>
      <c r="D165" s="159" t="s">
        <v>128</v>
      </c>
      <c r="E165" s="160" t="s">
        <v>497</v>
      </c>
      <c r="F165" s="161" t="s">
        <v>498</v>
      </c>
      <c r="G165" s="162" t="s">
        <v>340</v>
      </c>
      <c r="H165" s="163">
        <v>1</v>
      </c>
      <c r="I165" s="164"/>
      <c r="J165" s="163">
        <f t="shared" si="10"/>
        <v>0</v>
      </c>
      <c r="K165" s="165"/>
      <c r="L165" s="30"/>
      <c r="M165" s="166" t="s">
        <v>1</v>
      </c>
      <c r="N165" s="167" t="s">
        <v>41</v>
      </c>
      <c r="O165" s="55"/>
      <c r="P165" s="168">
        <f t="shared" si="11"/>
        <v>0</v>
      </c>
      <c r="Q165" s="168">
        <v>3.3E-4</v>
      </c>
      <c r="R165" s="168">
        <f t="shared" si="12"/>
        <v>3.3E-4</v>
      </c>
      <c r="S165" s="168">
        <v>0</v>
      </c>
      <c r="T165" s="16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0" t="s">
        <v>132</v>
      </c>
      <c r="AT165" s="170" t="s">
        <v>128</v>
      </c>
      <c r="AU165" s="170" t="s">
        <v>75</v>
      </c>
      <c r="AY165" s="14" t="s">
        <v>125</v>
      </c>
      <c r="BE165" s="171">
        <f t="shared" si="14"/>
        <v>0</v>
      </c>
      <c r="BF165" s="171">
        <f t="shared" si="15"/>
        <v>0</v>
      </c>
      <c r="BG165" s="171">
        <f t="shared" si="16"/>
        <v>0</v>
      </c>
      <c r="BH165" s="171">
        <f t="shared" si="17"/>
        <v>0</v>
      </c>
      <c r="BI165" s="171">
        <f t="shared" si="18"/>
        <v>0</v>
      </c>
      <c r="BJ165" s="14" t="s">
        <v>133</v>
      </c>
      <c r="BK165" s="172">
        <f t="shared" si="19"/>
        <v>0</v>
      </c>
      <c r="BL165" s="14" t="s">
        <v>132</v>
      </c>
      <c r="BM165" s="170" t="s">
        <v>499</v>
      </c>
    </row>
    <row r="166" spans="1:65" s="2" customFormat="1" ht="16.5" customHeight="1">
      <c r="A166" s="29"/>
      <c r="B166" s="158"/>
      <c r="C166" s="159" t="s">
        <v>500</v>
      </c>
      <c r="D166" s="159" t="s">
        <v>128</v>
      </c>
      <c r="E166" s="160" t="s">
        <v>501</v>
      </c>
      <c r="F166" s="161" t="s">
        <v>502</v>
      </c>
      <c r="G166" s="162" t="s">
        <v>340</v>
      </c>
      <c r="H166" s="163">
        <v>2</v>
      </c>
      <c r="I166" s="164"/>
      <c r="J166" s="163">
        <f t="shared" si="10"/>
        <v>0</v>
      </c>
      <c r="K166" s="165"/>
      <c r="L166" s="30"/>
      <c r="M166" s="166" t="s">
        <v>1</v>
      </c>
      <c r="N166" s="167" t="s">
        <v>41</v>
      </c>
      <c r="O166" s="55"/>
      <c r="P166" s="168">
        <f t="shared" si="11"/>
        <v>0</v>
      </c>
      <c r="Q166" s="168">
        <v>5.2999999999999998E-4</v>
      </c>
      <c r="R166" s="168">
        <f t="shared" si="12"/>
        <v>1.06E-3</v>
      </c>
      <c r="S166" s="168">
        <v>0</v>
      </c>
      <c r="T166" s="16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0" t="s">
        <v>132</v>
      </c>
      <c r="AT166" s="170" t="s">
        <v>128</v>
      </c>
      <c r="AU166" s="170" t="s">
        <v>75</v>
      </c>
      <c r="AY166" s="14" t="s">
        <v>125</v>
      </c>
      <c r="BE166" s="171">
        <f t="shared" si="14"/>
        <v>0</v>
      </c>
      <c r="BF166" s="171">
        <f t="shared" si="15"/>
        <v>0</v>
      </c>
      <c r="BG166" s="171">
        <f t="shared" si="16"/>
        <v>0</v>
      </c>
      <c r="BH166" s="171">
        <f t="shared" si="17"/>
        <v>0</v>
      </c>
      <c r="BI166" s="171">
        <f t="shared" si="18"/>
        <v>0</v>
      </c>
      <c r="BJ166" s="14" t="s">
        <v>133</v>
      </c>
      <c r="BK166" s="172">
        <f t="shared" si="19"/>
        <v>0</v>
      </c>
      <c r="BL166" s="14" t="s">
        <v>132</v>
      </c>
      <c r="BM166" s="170" t="s">
        <v>503</v>
      </c>
    </row>
    <row r="167" spans="1:65" s="2" customFormat="1" ht="16.5" customHeight="1">
      <c r="A167" s="29"/>
      <c r="B167" s="158"/>
      <c r="C167" s="159" t="s">
        <v>504</v>
      </c>
      <c r="D167" s="159" t="s">
        <v>128</v>
      </c>
      <c r="E167" s="160" t="s">
        <v>505</v>
      </c>
      <c r="F167" s="161" t="s">
        <v>506</v>
      </c>
      <c r="G167" s="162" t="s">
        <v>340</v>
      </c>
      <c r="H167" s="163">
        <v>2</v>
      </c>
      <c r="I167" s="164"/>
      <c r="J167" s="163">
        <f t="shared" si="10"/>
        <v>0</v>
      </c>
      <c r="K167" s="165"/>
      <c r="L167" s="30"/>
      <c r="M167" s="166" t="s">
        <v>1</v>
      </c>
      <c r="N167" s="167" t="s">
        <v>41</v>
      </c>
      <c r="O167" s="55"/>
      <c r="P167" s="168">
        <f t="shared" si="11"/>
        <v>0</v>
      </c>
      <c r="Q167" s="168">
        <v>3.8999999999999999E-4</v>
      </c>
      <c r="R167" s="168">
        <f t="shared" si="12"/>
        <v>7.7999999999999999E-4</v>
      </c>
      <c r="S167" s="168">
        <v>0</v>
      </c>
      <c r="T167" s="16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0" t="s">
        <v>132</v>
      </c>
      <c r="AT167" s="170" t="s">
        <v>128</v>
      </c>
      <c r="AU167" s="170" t="s">
        <v>75</v>
      </c>
      <c r="AY167" s="14" t="s">
        <v>125</v>
      </c>
      <c r="BE167" s="171">
        <f t="shared" si="14"/>
        <v>0</v>
      </c>
      <c r="BF167" s="171">
        <f t="shared" si="15"/>
        <v>0</v>
      </c>
      <c r="BG167" s="171">
        <f t="shared" si="16"/>
        <v>0</v>
      </c>
      <c r="BH167" s="171">
        <f t="shared" si="17"/>
        <v>0</v>
      </c>
      <c r="BI167" s="171">
        <f t="shared" si="18"/>
        <v>0</v>
      </c>
      <c r="BJ167" s="14" t="s">
        <v>133</v>
      </c>
      <c r="BK167" s="172">
        <f t="shared" si="19"/>
        <v>0</v>
      </c>
      <c r="BL167" s="14" t="s">
        <v>132</v>
      </c>
      <c r="BM167" s="170" t="s">
        <v>507</v>
      </c>
    </row>
    <row r="168" spans="1:65" s="2" customFormat="1" ht="16.5" customHeight="1">
      <c r="A168" s="29"/>
      <c r="B168" s="158"/>
      <c r="C168" s="159" t="s">
        <v>508</v>
      </c>
      <c r="D168" s="159" t="s">
        <v>128</v>
      </c>
      <c r="E168" s="160" t="s">
        <v>509</v>
      </c>
      <c r="F168" s="161" t="s">
        <v>510</v>
      </c>
      <c r="G168" s="162" t="s">
        <v>340</v>
      </c>
      <c r="H168" s="163">
        <v>8</v>
      </c>
      <c r="I168" s="164"/>
      <c r="J168" s="163">
        <f t="shared" si="10"/>
        <v>0</v>
      </c>
      <c r="K168" s="165"/>
      <c r="L168" s="30"/>
      <c r="M168" s="166" t="s">
        <v>1</v>
      </c>
      <c r="N168" s="167" t="s">
        <v>41</v>
      </c>
      <c r="O168" s="55"/>
      <c r="P168" s="168">
        <f t="shared" si="11"/>
        <v>0</v>
      </c>
      <c r="Q168" s="168">
        <v>0</v>
      </c>
      <c r="R168" s="168">
        <f t="shared" si="12"/>
        <v>0</v>
      </c>
      <c r="S168" s="168">
        <v>0</v>
      </c>
      <c r="T168" s="16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0" t="s">
        <v>132</v>
      </c>
      <c r="AT168" s="170" t="s">
        <v>128</v>
      </c>
      <c r="AU168" s="170" t="s">
        <v>75</v>
      </c>
      <c r="AY168" s="14" t="s">
        <v>125</v>
      </c>
      <c r="BE168" s="171">
        <f t="shared" si="14"/>
        <v>0</v>
      </c>
      <c r="BF168" s="171">
        <f t="shared" si="15"/>
        <v>0</v>
      </c>
      <c r="BG168" s="171">
        <f t="shared" si="16"/>
        <v>0</v>
      </c>
      <c r="BH168" s="171">
        <f t="shared" si="17"/>
        <v>0</v>
      </c>
      <c r="BI168" s="171">
        <f t="shared" si="18"/>
        <v>0</v>
      </c>
      <c r="BJ168" s="14" t="s">
        <v>133</v>
      </c>
      <c r="BK168" s="172">
        <f t="shared" si="19"/>
        <v>0</v>
      </c>
      <c r="BL168" s="14" t="s">
        <v>132</v>
      </c>
      <c r="BM168" s="170" t="s">
        <v>511</v>
      </c>
    </row>
    <row r="169" spans="1:65" s="2" customFormat="1" ht="16.5" customHeight="1">
      <c r="A169" s="29"/>
      <c r="B169" s="158"/>
      <c r="C169" s="173" t="s">
        <v>512</v>
      </c>
      <c r="D169" s="173" t="s">
        <v>176</v>
      </c>
      <c r="E169" s="174" t="s">
        <v>513</v>
      </c>
      <c r="F169" s="175" t="s">
        <v>514</v>
      </c>
      <c r="G169" s="176" t="s">
        <v>340</v>
      </c>
      <c r="H169" s="177">
        <v>8</v>
      </c>
      <c r="I169" s="178"/>
      <c r="J169" s="177">
        <f t="shared" si="10"/>
        <v>0</v>
      </c>
      <c r="K169" s="179"/>
      <c r="L169" s="180"/>
      <c r="M169" s="181" t="s">
        <v>1</v>
      </c>
      <c r="N169" s="182" t="s">
        <v>41</v>
      </c>
      <c r="O169" s="55"/>
      <c r="P169" s="168">
        <f t="shared" si="11"/>
        <v>0</v>
      </c>
      <c r="Q169" s="168">
        <v>0</v>
      </c>
      <c r="R169" s="168">
        <f t="shared" si="12"/>
        <v>0</v>
      </c>
      <c r="S169" s="168">
        <v>0</v>
      </c>
      <c r="T169" s="16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0" t="s">
        <v>163</v>
      </c>
      <c r="AT169" s="170" t="s">
        <v>176</v>
      </c>
      <c r="AU169" s="170" t="s">
        <v>75</v>
      </c>
      <c r="AY169" s="14" t="s">
        <v>125</v>
      </c>
      <c r="BE169" s="171">
        <f t="shared" si="14"/>
        <v>0</v>
      </c>
      <c r="BF169" s="171">
        <f t="shared" si="15"/>
        <v>0</v>
      </c>
      <c r="BG169" s="171">
        <f t="shared" si="16"/>
        <v>0</v>
      </c>
      <c r="BH169" s="171">
        <f t="shared" si="17"/>
        <v>0</v>
      </c>
      <c r="BI169" s="171">
        <f t="shared" si="18"/>
        <v>0</v>
      </c>
      <c r="BJ169" s="14" t="s">
        <v>133</v>
      </c>
      <c r="BK169" s="172">
        <f t="shared" si="19"/>
        <v>0</v>
      </c>
      <c r="BL169" s="14" t="s">
        <v>132</v>
      </c>
      <c r="BM169" s="170" t="s">
        <v>515</v>
      </c>
    </row>
    <row r="170" spans="1:65" s="2" customFormat="1" ht="16.5" customHeight="1">
      <c r="A170" s="29"/>
      <c r="B170" s="158"/>
      <c r="C170" s="159" t="s">
        <v>516</v>
      </c>
      <c r="D170" s="159" t="s">
        <v>128</v>
      </c>
      <c r="E170" s="160" t="s">
        <v>517</v>
      </c>
      <c r="F170" s="161" t="s">
        <v>518</v>
      </c>
      <c r="G170" s="162" t="s">
        <v>340</v>
      </c>
      <c r="H170" s="163">
        <v>3</v>
      </c>
      <c r="I170" s="164"/>
      <c r="J170" s="163">
        <f t="shared" si="10"/>
        <v>0</v>
      </c>
      <c r="K170" s="165"/>
      <c r="L170" s="30"/>
      <c r="M170" s="166" t="s">
        <v>1</v>
      </c>
      <c r="N170" s="167" t="s">
        <v>41</v>
      </c>
      <c r="O170" s="55"/>
      <c r="P170" s="168">
        <f t="shared" si="11"/>
        <v>0</v>
      </c>
      <c r="Q170" s="168">
        <v>0</v>
      </c>
      <c r="R170" s="168">
        <f t="shared" si="12"/>
        <v>0</v>
      </c>
      <c r="S170" s="168">
        <v>0</v>
      </c>
      <c r="T170" s="16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0" t="s">
        <v>132</v>
      </c>
      <c r="AT170" s="170" t="s">
        <v>128</v>
      </c>
      <c r="AU170" s="170" t="s">
        <v>75</v>
      </c>
      <c r="AY170" s="14" t="s">
        <v>125</v>
      </c>
      <c r="BE170" s="171">
        <f t="shared" si="14"/>
        <v>0</v>
      </c>
      <c r="BF170" s="171">
        <f t="shared" si="15"/>
        <v>0</v>
      </c>
      <c r="BG170" s="171">
        <f t="shared" si="16"/>
        <v>0</v>
      </c>
      <c r="BH170" s="171">
        <f t="shared" si="17"/>
        <v>0</v>
      </c>
      <c r="BI170" s="171">
        <f t="shared" si="18"/>
        <v>0</v>
      </c>
      <c r="BJ170" s="14" t="s">
        <v>133</v>
      </c>
      <c r="BK170" s="172">
        <f t="shared" si="19"/>
        <v>0</v>
      </c>
      <c r="BL170" s="14" t="s">
        <v>132</v>
      </c>
      <c r="BM170" s="170" t="s">
        <v>519</v>
      </c>
    </row>
    <row r="171" spans="1:65" s="2" customFormat="1" ht="16.5" customHeight="1">
      <c r="A171" s="29"/>
      <c r="B171" s="158"/>
      <c r="C171" s="173" t="s">
        <v>520</v>
      </c>
      <c r="D171" s="173" t="s">
        <v>176</v>
      </c>
      <c r="E171" s="174" t="s">
        <v>521</v>
      </c>
      <c r="F171" s="175" t="s">
        <v>522</v>
      </c>
      <c r="G171" s="176" t="s">
        <v>340</v>
      </c>
      <c r="H171" s="177">
        <v>1</v>
      </c>
      <c r="I171" s="178"/>
      <c r="J171" s="177">
        <f t="shared" si="10"/>
        <v>0</v>
      </c>
      <c r="K171" s="179"/>
      <c r="L171" s="180"/>
      <c r="M171" s="181" t="s">
        <v>1</v>
      </c>
      <c r="N171" s="182" t="s">
        <v>41</v>
      </c>
      <c r="O171" s="55"/>
      <c r="P171" s="168">
        <f t="shared" si="11"/>
        <v>0</v>
      </c>
      <c r="Q171" s="168">
        <v>0</v>
      </c>
      <c r="R171" s="168">
        <f t="shared" si="12"/>
        <v>0</v>
      </c>
      <c r="S171" s="168">
        <v>0</v>
      </c>
      <c r="T171" s="16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0" t="s">
        <v>163</v>
      </c>
      <c r="AT171" s="170" t="s">
        <v>176</v>
      </c>
      <c r="AU171" s="170" t="s">
        <v>75</v>
      </c>
      <c r="AY171" s="14" t="s">
        <v>125</v>
      </c>
      <c r="BE171" s="171">
        <f t="shared" si="14"/>
        <v>0</v>
      </c>
      <c r="BF171" s="171">
        <f t="shared" si="15"/>
        <v>0</v>
      </c>
      <c r="BG171" s="171">
        <f t="shared" si="16"/>
        <v>0</v>
      </c>
      <c r="BH171" s="171">
        <f t="shared" si="17"/>
        <v>0</v>
      </c>
      <c r="BI171" s="171">
        <f t="shared" si="18"/>
        <v>0</v>
      </c>
      <c r="BJ171" s="14" t="s">
        <v>133</v>
      </c>
      <c r="BK171" s="172">
        <f t="shared" si="19"/>
        <v>0</v>
      </c>
      <c r="BL171" s="14" t="s">
        <v>132</v>
      </c>
      <c r="BM171" s="170" t="s">
        <v>523</v>
      </c>
    </row>
    <row r="172" spans="1:65" s="2" customFormat="1" ht="16.5" customHeight="1">
      <c r="A172" s="29"/>
      <c r="B172" s="158"/>
      <c r="C172" s="173" t="s">
        <v>524</v>
      </c>
      <c r="D172" s="173" t="s">
        <v>176</v>
      </c>
      <c r="E172" s="174" t="s">
        <v>525</v>
      </c>
      <c r="F172" s="175" t="s">
        <v>526</v>
      </c>
      <c r="G172" s="176" t="s">
        <v>340</v>
      </c>
      <c r="H172" s="177">
        <v>1</v>
      </c>
      <c r="I172" s="178"/>
      <c r="J172" s="177">
        <f t="shared" si="10"/>
        <v>0</v>
      </c>
      <c r="K172" s="179"/>
      <c r="L172" s="180"/>
      <c r="M172" s="181" t="s">
        <v>1</v>
      </c>
      <c r="N172" s="182" t="s">
        <v>41</v>
      </c>
      <c r="O172" s="55"/>
      <c r="P172" s="168">
        <f t="shared" si="11"/>
        <v>0</v>
      </c>
      <c r="Q172" s="168">
        <v>0</v>
      </c>
      <c r="R172" s="168">
        <f t="shared" si="12"/>
        <v>0</v>
      </c>
      <c r="S172" s="168">
        <v>0</v>
      </c>
      <c r="T172" s="16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0" t="s">
        <v>163</v>
      </c>
      <c r="AT172" s="170" t="s">
        <v>176</v>
      </c>
      <c r="AU172" s="170" t="s">
        <v>75</v>
      </c>
      <c r="AY172" s="14" t="s">
        <v>125</v>
      </c>
      <c r="BE172" s="171">
        <f t="shared" si="14"/>
        <v>0</v>
      </c>
      <c r="BF172" s="171">
        <f t="shared" si="15"/>
        <v>0</v>
      </c>
      <c r="BG172" s="171">
        <f t="shared" si="16"/>
        <v>0</v>
      </c>
      <c r="BH172" s="171">
        <f t="shared" si="17"/>
        <v>0</v>
      </c>
      <c r="BI172" s="171">
        <f t="shared" si="18"/>
        <v>0</v>
      </c>
      <c r="BJ172" s="14" t="s">
        <v>133</v>
      </c>
      <c r="BK172" s="172">
        <f t="shared" si="19"/>
        <v>0</v>
      </c>
      <c r="BL172" s="14" t="s">
        <v>132</v>
      </c>
      <c r="BM172" s="170" t="s">
        <v>527</v>
      </c>
    </row>
    <row r="173" spans="1:65" s="2" customFormat="1" ht="16.5" customHeight="1">
      <c r="A173" s="29"/>
      <c r="B173" s="158"/>
      <c r="C173" s="173" t="s">
        <v>528</v>
      </c>
      <c r="D173" s="173" t="s">
        <v>176</v>
      </c>
      <c r="E173" s="174" t="s">
        <v>529</v>
      </c>
      <c r="F173" s="175" t="s">
        <v>530</v>
      </c>
      <c r="G173" s="176" t="s">
        <v>340</v>
      </c>
      <c r="H173" s="177">
        <v>1</v>
      </c>
      <c r="I173" s="178"/>
      <c r="J173" s="177">
        <f t="shared" si="10"/>
        <v>0</v>
      </c>
      <c r="K173" s="179"/>
      <c r="L173" s="180"/>
      <c r="M173" s="181" t="s">
        <v>1</v>
      </c>
      <c r="N173" s="182" t="s">
        <v>41</v>
      </c>
      <c r="O173" s="55"/>
      <c r="P173" s="168">
        <f t="shared" si="11"/>
        <v>0</v>
      </c>
      <c r="Q173" s="168">
        <v>0</v>
      </c>
      <c r="R173" s="168">
        <f t="shared" si="12"/>
        <v>0</v>
      </c>
      <c r="S173" s="168">
        <v>0</v>
      </c>
      <c r="T173" s="169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0" t="s">
        <v>163</v>
      </c>
      <c r="AT173" s="170" t="s">
        <v>176</v>
      </c>
      <c r="AU173" s="170" t="s">
        <v>75</v>
      </c>
      <c r="AY173" s="14" t="s">
        <v>125</v>
      </c>
      <c r="BE173" s="171">
        <f t="shared" si="14"/>
        <v>0</v>
      </c>
      <c r="BF173" s="171">
        <f t="shared" si="15"/>
        <v>0</v>
      </c>
      <c r="BG173" s="171">
        <f t="shared" si="16"/>
        <v>0</v>
      </c>
      <c r="BH173" s="171">
        <f t="shared" si="17"/>
        <v>0</v>
      </c>
      <c r="BI173" s="171">
        <f t="shared" si="18"/>
        <v>0</v>
      </c>
      <c r="BJ173" s="14" t="s">
        <v>133</v>
      </c>
      <c r="BK173" s="172">
        <f t="shared" si="19"/>
        <v>0</v>
      </c>
      <c r="BL173" s="14" t="s">
        <v>132</v>
      </c>
      <c r="BM173" s="170" t="s">
        <v>531</v>
      </c>
    </row>
    <row r="174" spans="1:65" s="2" customFormat="1" ht="16.5" customHeight="1">
      <c r="A174" s="29"/>
      <c r="B174" s="158"/>
      <c r="C174" s="159" t="s">
        <v>532</v>
      </c>
      <c r="D174" s="159" t="s">
        <v>128</v>
      </c>
      <c r="E174" s="160" t="s">
        <v>533</v>
      </c>
      <c r="F174" s="161" t="s">
        <v>534</v>
      </c>
      <c r="G174" s="162" t="s">
        <v>340</v>
      </c>
      <c r="H174" s="163">
        <v>1</v>
      </c>
      <c r="I174" s="164"/>
      <c r="J174" s="163">
        <f t="shared" si="10"/>
        <v>0</v>
      </c>
      <c r="K174" s="165"/>
      <c r="L174" s="30"/>
      <c r="M174" s="166" t="s">
        <v>1</v>
      </c>
      <c r="N174" s="167" t="s">
        <v>41</v>
      </c>
      <c r="O174" s="55"/>
      <c r="P174" s="168">
        <f t="shared" si="11"/>
        <v>0</v>
      </c>
      <c r="Q174" s="168">
        <v>0</v>
      </c>
      <c r="R174" s="168">
        <f t="shared" si="12"/>
        <v>0</v>
      </c>
      <c r="S174" s="168">
        <v>0</v>
      </c>
      <c r="T174" s="169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0" t="s">
        <v>132</v>
      </c>
      <c r="AT174" s="170" t="s">
        <v>128</v>
      </c>
      <c r="AU174" s="170" t="s">
        <v>75</v>
      </c>
      <c r="AY174" s="14" t="s">
        <v>125</v>
      </c>
      <c r="BE174" s="171">
        <f t="shared" si="14"/>
        <v>0</v>
      </c>
      <c r="BF174" s="171">
        <f t="shared" si="15"/>
        <v>0</v>
      </c>
      <c r="BG174" s="171">
        <f t="shared" si="16"/>
        <v>0</v>
      </c>
      <c r="BH174" s="171">
        <f t="shared" si="17"/>
        <v>0</v>
      </c>
      <c r="BI174" s="171">
        <f t="shared" si="18"/>
        <v>0</v>
      </c>
      <c r="BJ174" s="14" t="s">
        <v>133</v>
      </c>
      <c r="BK174" s="172">
        <f t="shared" si="19"/>
        <v>0</v>
      </c>
      <c r="BL174" s="14" t="s">
        <v>132</v>
      </c>
      <c r="BM174" s="170" t="s">
        <v>535</v>
      </c>
    </row>
    <row r="175" spans="1:65" s="2" customFormat="1" ht="16.5" customHeight="1">
      <c r="A175" s="29"/>
      <c r="B175" s="158"/>
      <c r="C175" s="173" t="s">
        <v>536</v>
      </c>
      <c r="D175" s="173" t="s">
        <v>176</v>
      </c>
      <c r="E175" s="174" t="s">
        <v>537</v>
      </c>
      <c r="F175" s="175" t="s">
        <v>538</v>
      </c>
      <c r="G175" s="176" t="s">
        <v>340</v>
      </c>
      <c r="H175" s="177">
        <v>1</v>
      </c>
      <c r="I175" s="178"/>
      <c r="J175" s="177">
        <f t="shared" si="10"/>
        <v>0</v>
      </c>
      <c r="K175" s="179"/>
      <c r="L175" s="180"/>
      <c r="M175" s="181" t="s">
        <v>1</v>
      </c>
      <c r="N175" s="182" t="s">
        <v>41</v>
      </c>
      <c r="O175" s="55"/>
      <c r="P175" s="168">
        <f t="shared" si="11"/>
        <v>0</v>
      </c>
      <c r="Q175" s="168">
        <v>0</v>
      </c>
      <c r="R175" s="168">
        <f t="shared" si="12"/>
        <v>0</v>
      </c>
      <c r="S175" s="168">
        <v>0</v>
      </c>
      <c r="T175" s="169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0" t="s">
        <v>163</v>
      </c>
      <c r="AT175" s="170" t="s">
        <v>176</v>
      </c>
      <c r="AU175" s="170" t="s">
        <v>75</v>
      </c>
      <c r="AY175" s="14" t="s">
        <v>125</v>
      </c>
      <c r="BE175" s="171">
        <f t="shared" si="14"/>
        <v>0</v>
      </c>
      <c r="BF175" s="171">
        <f t="shared" si="15"/>
        <v>0</v>
      </c>
      <c r="BG175" s="171">
        <f t="shared" si="16"/>
        <v>0</v>
      </c>
      <c r="BH175" s="171">
        <f t="shared" si="17"/>
        <v>0</v>
      </c>
      <c r="BI175" s="171">
        <f t="shared" si="18"/>
        <v>0</v>
      </c>
      <c r="BJ175" s="14" t="s">
        <v>133</v>
      </c>
      <c r="BK175" s="172">
        <f t="shared" si="19"/>
        <v>0</v>
      </c>
      <c r="BL175" s="14" t="s">
        <v>132</v>
      </c>
      <c r="BM175" s="170" t="s">
        <v>539</v>
      </c>
    </row>
    <row r="176" spans="1:65" s="2" customFormat="1" ht="16.5" customHeight="1">
      <c r="A176" s="29"/>
      <c r="B176" s="158"/>
      <c r="C176" s="159" t="s">
        <v>540</v>
      </c>
      <c r="D176" s="159" t="s">
        <v>128</v>
      </c>
      <c r="E176" s="160" t="s">
        <v>541</v>
      </c>
      <c r="F176" s="161" t="s">
        <v>542</v>
      </c>
      <c r="G176" s="162" t="s">
        <v>340</v>
      </c>
      <c r="H176" s="163">
        <v>2</v>
      </c>
      <c r="I176" s="164"/>
      <c r="J176" s="163">
        <f t="shared" si="10"/>
        <v>0</v>
      </c>
      <c r="K176" s="165"/>
      <c r="L176" s="30"/>
      <c r="M176" s="166" t="s">
        <v>1</v>
      </c>
      <c r="N176" s="167" t="s">
        <v>41</v>
      </c>
      <c r="O176" s="55"/>
      <c r="P176" s="168">
        <f t="shared" si="11"/>
        <v>0</v>
      </c>
      <c r="Q176" s="168">
        <v>0</v>
      </c>
      <c r="R176" s="168">
        <f t="shared" si="12"/>
        <v>0</v>
      </c>
      <c r="S176" s="168">
        <v>0</v>
      </c>
      <c r="T176" s="169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0" t="s">
        <v>132</v>
      </c>
      <c r="AT176" s="170" t="s">
        <v>128</v>
      </c>
      <c r="AU176" s="170" t="s">
        <v>75</v>
      </c>
      <c r="AY176" s="14" t="s">
        <v>125</v>
      </c>
      <c r="BE176" s="171">
        <f t="shared" si="14"/>
        <v>0</v>
      </c>
      <c r="BF176" s="171">
        <f t="shared" si="15"/>
        <v>0</v>
      </c>
      <c r="BG176" s="171">
        <f t="shared" si="16"/>
        <v>0</v>
      </c>
      <c r="BH176" s="171">
        <f t="shared" si="17"/>
        <v>0</v>
      </c>
      <c r="BI176" s="171">
        <f t="shared" si="18"/>
        <v>0</v>
      </c>
      <c r="BJ176" s="14" t="s">
        <v>133</v>
      </c>
      <c r="BK176" s="172">
        <f t="shared" si="19"/>
        <v>0</v>
      </c>
      <c r="BL176" s="14" t="s">
        <v>132</v>
      </c>
      <c r="BM176" s="170" t="s">
        <v>543</v>
      </c>
    </row>
    <row r="177" spans="1:65" s="2" customFormat="1" ht="16.5" customHeight="1">
      <c r="A177" s="29"/>
      <c r="B177" s="158"/>
      <c r="C177" s="173" t="s">
        <v>544</v>
      </c>
      <c r="D177" s="173" t="s">
        <v>176</v>
      </c>
      <c r="E177" s="174" t="s">
        <v>545</v>
      </c>
      <c r="F177" s="175" t="s">
        <v>546</v>
      </c>
      <c r="G177" s="176" t="s">
        <v>340</v>
      </c>
      <c r="H177" s="177">
        <v>2</v>
      </c>
      <c r="I177" s="178"/>
      <c r="J177" s="177">
        <f t="shared" si="10"/>
        <v>0</v>
      </c>
      <c r="K177" s="179"/>
      <c r="L177" s="180"/>
      <c r="M177" s="181" t="s">
        <v>1</v>
      </c>
      <c r="N177" s="182" t="s">
        <v>41</v>
      </c>
      <c r="O177" s="55"/>
      <c r="P177" s="168">
        <f t="shared" si="11"/>
        <v>0</v>
      </c>
      <c r="Q177" s="168">
        <v>0</v>
      </c>
      <c r="R177" s="168">
        <f t="shared" si="12"/>
        <v>0</v>
      </c>
      <c r="S177" s="168">
        <v>0</v>
      </c>
      <c r="T177" s="169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0" t="s">
        <v>163</v>
      </c>
      <c r="AT177" s="170" t="s">
        <v>176</v>
      </c>
      <c r="AU177" s="170" t="s">
        <v>75</v>
      </c>
      <c r="AY177" s="14" t="s">
        <v>125</v>
      </c>
      <c r="BE177" s="171">
        <f t="shared" si="14"/>
        <v>0</v>
      </c>
      <c r="BF177" s="171">
        <f t="shared" si="15"/>
        <v>0</v>
      </c>
      <c r="BG177" s="171">
        <f t="shared" si="16"/>
        <v>0</v>
      </c>
      <c r="BH177" s="171">
        <f t="shared" si="17"/>
        <v>0</v>
      </c>
      <c r="BI177" s="171">
        <f t="shared" si="18"/>
        <v>0</v>
      </c>
      <c r="BJ177" s="14" t="s">
        <v>133</v>
      </c>
      <c r="BK177" s="172">
        <f t="shared" si="19"/>
        <v>0</v>
      </c>
      <c r="BL177" s="14" t="s">
        <v>132</v>
      </c>
      <c r="BM177" s="170" t="s">
        <v>547</v>
      </c>
    </row>
    <row r="178" spans="1:65" s="2" customFormat="1" ht="16.5" customHeight="1">
      <c r="A178" s="29"/>
      <c r="B178" s="158"/>
      <c r="C178" s="159" t="s">
        <v>548</v>
      </c>
      <c r="D178" s="159" t="s">
        <v>128</v>
      </c>
      <c r="E178" s="160" t="s">
        <v>549</v>
      </c>
      <c r="F178" s="161" t="s">
        <v>550</v>
      </c>
      <c r="G178" s="162" t="s">
        <v>340</v>
      </c>
      <c r="H178" s="163">
        <v>6</v>
      </c>
      <c r="I178" s="164"/>
      <c r="J178" s="163">
        <f t="shared" si="10"/>
        <v>0</v>
      </c>
      <c r="K178" s="165"/>
      <c r="L178" s="30"/>
      <c r="M178" s="166" t="s">
        <v>1</v>
      </c>
      <c r="N178" s="167" t="s">
        <v>41</v>
      </c>
      <c r="O178" s="55"/>
      <c r="P178" s="168">
        <f t="shared" si="11"/>
        <v>0</v>
      </c>
      <c r="Q178" s="168">
        <v>0</v>
      </c>
      <c r="R178" s="168">
        <f t="shared" si="12"/>
        <v>0</v>
      </c>
      <c r="S178" s="168">
        <v>0</v>
      </c>
      <c r="T178" s="169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0" t="s">
        <v>132</v>
      </c>
      <c r="AT178" s="170" t="s">
        <v>128</v>
      </c>
      <c r="AU178" s="170" t="s">
        <v>75</v>
      </c>
      <c r="AY178" s="14" t="s">
        <v>125</v>
      </c>
      <c r="BE178" s="171">
        <f t="shared" si="14"/>
        <v>0</v>
      </c>
      <c r="BF178" s="171">
        <f t="shared" si="15"/>
        <v>0</v>
      </c>
      <c r="BG178" s="171">
        <f t="shared" si="16"/>
        <v>0</v>
      </c>
      <c r="BH178" s="171">
        <f t="shared" si="17"/>
        <v>0</v>
      </c>
      <c r="BI178" s="171">
        <f t="shared" si="18"/>
        <v>0</v>
      </c>
      <c r="BJ178" s="14" t="s">
        <v>133</v>
      </c>
      <c r="BK178" s="172">
        <f t="shared" si="19"/>
        <v>0</v>
      </c>
      <c r="BL178" s="14" t="s">
        <v>132</v>
      </c>
      <c r="BM178" s="170" t="s">
        <v>551</v>
      </c>
    </row>
    <row r="179" spans="1:65" s="2" customFormat="1" ht="16.5" customHeight="1">
      <c r="A179" s="29"/>
      <c r="B179" s="158"/>
      <c r="C179" s="173" t="s">
        <v>552</v>
      </c>
      <c r="D179" s="173" t="s">
        <v>176</v>
      </c>
      <c r="E179" s="174" t="s">
        <v>553</v>
      </c>
      <c r="F179" s="175" t="s">
        <v>554</v>
      </c>
      <c r="G179" s="176" t="s">
        <v>340</v>
      </c>
      <c r="H179" s="177">
        <v>1</v>
      </c>
      <c r="I179" s="178"/>
      <c r="J179" s="177">
        <f t="shared" si="10"/>
        <v>0</v>
      </c>
      <c r="K179" s="179"/>
      <c r="L179" s="180"/>
      <c r="M179" s="181" t="s">
        <v>1</v>
      </c>
      <c r="N179" s="182" t="s">
        <v>41</v>
      </c>
      <c r="O179" s="55"/>
      <c r="P179" s="168">
        <f t="shared" si="11"/>
        <v>0</v>
      </c>
      <c r="Q179" s="168">
        <v>0</v>
      </c>
      <c r="R179" s="168">
        <f t="shared" si="12"/>
        <v>0</v>
      </c>
      <c r="S179" s="168">
        <v>0</v>
      </c>
      <c r="T179" s="169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0" t="s">
        <v>163</v>
      </c>
      <c r="AT179" s="170" t="s">
        <v>176</v>
      </c>
      <c r="AU179" s="170" t="s">
        <v>75</v>
      </c>
      <c r="AY179" s="14" t="s">
        <v>125</v>
      </c>
      <c r="BE179" s="171">
        <f t="shared" si="14"/>
        <v>0</v>
      </c>
      <c r="BF179" s="171">
        <f t="shared" si="15"/>
        <v>0</v>
      </c>
      <c r="BG179" s="171">
        <f t="shared" si="16"/>
        <v>0</v>
      </c>
      <c r="BH179" s="171">
        <f t="shared" si="17"/>
        <v>0</v>
      </c>
      <c r="BI179" s="171">
        <f t="shared" si="18"/>
        <v>0</v>
      </c>
      <c r="BJ179" s="14" t="s">
        <v>133</v>
      </c>
      <c r="BK179" s="172">
        <f t="shared" si="19"/>
        <v>0</v>
      </c>
      <c r="BL179" s="14" t="s">
        <v>132</v>
      </c>
      <c r="BM179" s="170" t="s">
        <v>555</v>
      </c>
    </row>
    <row r="180" spans="1:65" s="2" customFormat="1" ht="16.5" customHeight="1">
      <c r="A180" s="29"/>
      <c r="B180" s="158"/>
      <c r="C180" s="173" t="s">
        <v>264</v>
      </c>
      <c r="D180" s="173" t="s">
        <v>176</v>
      </c>
      <c r="E180" s="174" t="s">
        <v>556</v>
      </c>
      <c r="F180" s="175" t="s">
        <v>557</v>
      </c>
      <c r="G180" s="176" t="s">
        <v>340</v>
      </c>
      <c r="H180" s="177">
        <v>4</v>
      </c>
      <c r="I180" s="178"/>
      <c r="J180" s="177">
        <f t="shared" si="10"/>
        <v>0</v>
      </c>
      <c r="K180" s="179"/>
      <c r="L180" s="180"/>
      <c r="M180" s="181" t="s">
        <v>1</v>
      </c>
      <c r="N180" s="182" t="s">
        <v>41</v>
      </c>
      <c r="O180" s="55"/>
      <c r="P180" s="168">
        <f t="shared" si="11"/>
        <v>0</v>
      </c>
      <c r="Q180" s="168">
        <v>0</v>
      </c>
      <c r="R180" s="168">
        <f t="shared" si="12"/>
        <v>0</v>
      </c>
      <c r="S180" s="168">
        <v>0</v>
      </c>
      <c r="T180" s="169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0" t="s">
        <v>163</v>
      </c>
      <c r="AT180" s="170" t="s">
        <v>176</v>
      </c>
      <c r="AU180" s="170" t="s">
        <v>75</v>
      </c>
      <c r="AY180" s="14" t="s">
        <v>125</v>
      </c>
      <c r="BE180" s="171">
        <f t="shared" si="14"/>
        <v>0</v>
      </c>
      <c r="BF180" s="171">
        <f t="shared" si="15"/>
        <v>0</v>
      </c>
      <c r="BG180" s="171">
        <f t="shared" si="16"/>
        <v>0</v>
      </c>
      <c r="BH180" s="171">
        <f t="shared" si="17"/>
        <v>0</v>
      </c>
      <c r="BI180" s="171">
        <f t="shared" si="18"/>
        <v>0</v>
      </c>
      <c r="BJ180" s="14" t="s">
        <v>133</v>
      </c>
      <c r="BK180" s="172">
        <f t="shared" si="19"/>
        <v>0</v>
      </c>
      <c r="BL180" s="14" t="s">
        <v>132</v>
      </c>
      <c r="BM180" s="170" t="s">
        <v>558</v>
      </c>
    </row>
    <row r="181" spans="1:65" s="2" customFormat="1" ht="16.5" customHeight="1">
      <c r="A181" s="29"/>
      <c r="B181" s="158"/>
      <c r="C181" s="173" t="s">
        <v>559</v>
      </c>
      <c r="D181" s="173" t="s">
        <v>176</v>
      </c>
      <c r="E181" s="174" t="s">
        <v>560</v>
      </c>
      <c r="F181" s="175" t="s">
        <v>561</v>
      </c>
      <c r="G181" s="176" t="s">
        <v>340</v>
      </c>
      <c r="H181" s="177">
        <v>1</v>
      </c>
      <c r="I181" s="178"/>
      <c r="J181" s="177">
        <f t="shared" ref="J181:J204" si="20">ROUND(I181*H181,3)</f>
        <v>0</v>
      </c>
      <c r="K181" s="179"/>
      <c r="L181" s="180"/>
      <c r="M181" s="181" t="s">
        <v>1</v>
      </c>
      <c r="N181" s="182" t="s">
        <v>41</v>
      </c>
      <c r="O181" s="55"/>
      <c r="P181" s="168">
        <f t="shared" ref="P181:P204" si="21">O181*H181</f>
        <v>0</v>
      </c>
      <c r="Q181" s="168">
        <v>0</v>
      </c>
      <c r="R181" s="168">
        <f t="shared" ref="R181:R204" si="22">Q181*H181</f>
        <v>0</v>
      </c>
      <c r="S181" s="168">
        <v>0</v>
      </c>
      <c r="T181" s="169">
        <f t="shared" ref="T181:T204" si="2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0" t="s">
        <v>163</v>
      </c>
      <c r="AT181" s="170" t="s">
        <v>176</v>
      </c>
      <c r="AU181" s="170" t="s">
        <v>75</v>
      </c>
      <c r="AY181" s="14" t="s">
        <v>125</v>
      </c>
      <c r="BE181" s="171">
        <f t="shared" ref="BE181:BE204" si="24">IF(N181="základná",J181,0)</f>
        <v>0</v>
      </c>
      <c r="BF181" s="171">
        <f t="shared" ref="BF181:BF204" si="25">IF(N181="znížená",J181,0)</f>
        <v>0</v>
      </c>
      <c r="BG181" s="171">
        <f t="shared" ref="BG181:BG204" si="26">IF(N181="zákl. prenesená",J181,0)</f>
        <v>0</v>
      </c>
      <c r="BH181" s="171">
        <f t="shared" ref="BH181:BH204" si="27">IF(N181="zníž. prenesená",J181,0)</f>
        <v>0</v>
      </c>
      <c r="BI181" s="171">
        <f t="shared" ref="BI181:BI204" si="28">IF(N181="nulová",J181,0)</f>
        <v>0</v>
      </c>
      <c r="BJ181" s="14" t="s">
        <v>133</v>
      </c>
      <c r="BK181" s="172">
        <f t="shared" ref="BK181:BK204" si="29">ROUND(I181*H181,3)</f>
        <v>0</v>
      </c>
      <c r="BL181" s="14" t="s">
        <v>132</v>
      </c>
      <c r="BM181" s="170" t="s">
        <v>562</v>
      </c>
    </row>
    <row r="182" spans="1:65" s="2" customFormat="1" ht="16.5" customHeight="1">
      <c r="A182" s="29"/>
      <c r="B182" s="158"/>
      <c r="C182" s="159" t="s">
        <v>563</v>
      </c>
      <c r="D182" s="159" t="s">
        <v>128</v>
      </c>
      <c r="E182" s="160" t="s">
        <v>564</v>
      </c>
      <c r="F182" s="161" t="s">
        <v>565</v>
      </c>
      <c r="G182" s="162" t="s">
        <v>340</v>
      </c>
      <c r="H182" s="163">
        <v>1</v>
      </c>
      <c r="I182" s="164"/>
      <c r="J182" s="163">
        <f t="shared" si="20"/>
        <v>0</v>
      </c>
      <c r="K182" s="165"/>
      <c r="L182" s="30"/>
      <c r="M182" s="166" t="s">
        <v>1</v>
      </c>
      <c r="N182" s="167" t="s">
        <v>41</v>
      </c>
      <c r="O182" s="55"/>
      <c r="P182" s="168">
        <f t="shared" si="21"/>
        <v>0</v>
      </c>
      <c r="Q182" s="168">
        <v>0</v>
      </c>
      <c r="R182" s="168">
        <f t="shared" si="22"/>
        <v>0</v>
      </c>
      <c r="S182" s="168">
        <v>0</v>
      </c>
      <c r="T182" s="16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0" t="s">
        <v>132</v>
      </c>
      <c r="AT182" s="170" t="s">
        <v>128</v>
      </c>
      <c r="AU182" s="170" t="s">
        <v>75</v>
      </c>
      <c r="AY182" s="14" t="s">
        <v>125</v>
      </c>
      <c r="BE182" s="171">
        <f t="shared" si="24"/>
        <v>0</v>
      </c>
      <c r="BF182" s="171">
        <f t="shared" si="25"/>
        <v>0</v>
      </c>
      <c r="BG182" s="171">
        <f t="shared" si="26"/>
        <v>0</v>
      </c>
      <c r="BH182" s="171">
        <f t="shared" si="27"/>
        <v>0</v>
      </c>
      <c r="BI182" s="171">
        <f t="shared" si="28"/>
        <v>0</v>
      </c>
      <c r="BJ182" s="14" t="s">
        <v>133</v>
      </c>
      <c r="BK182" s="172">
        <f t="shared" si="29"/>
        <v>0</v>
      </c>
      <c r="BL182" s="14" t="s">
        <v>132</v>
      </c>
      <c r="BM182" s="170" t="s">
        <v>566</v>
      </c>
    </row>
    <row r="183" spans="1:65" s="2" customFormat="1" ht="16.5" customHeight="1">
      <c r="A183" s="29"/>
      <c r="B183" s="158"/>
      <c r="C183" s="173" t="s">
        <v>567</v>
      </c>
      <c r="D183" s="173" t="s">
        <v>176</v>
      </c>
      <c r="E183" s="174" t="s">
        <v>568</v>
      </c>
      <c r="F183" s="175" t="s">
        <v>569</v>
      </c>
      <c r="G183" s="176" t="s">
        <v>340</v>
      </c>
      <c r="H183" s="177">
        <v>1</v>
      </c>
      <c r="I183" s="178"/>
      <c r="J183" s="177">
        <f t="shared" si="20"/>
        <v>0</v>
      </c>
      <c r="K183" s="179"/>
      <c r="L183" s="180"/>
      <c r="M183" s="181" t="s">
        <v>1</v>
      </c>
      <c r="N183" s="182" t="s">
        <v>41</v>
      </c>
      <c r="O183" s="55"/>
      <c r="P183" s="168">
        <f t="shared" si="21"/>
        <v>0</v>
      </c>
      <c r="Q183" s="168">
        <v>0</v>
      </c>
      <c r="R183" s="168">
        <f t="shared" si="22"/>
        <v>0</v>
      </c>
      <c r="S183" s="168">
        <v>0</v>
      </c>
      <c r="T183" s="16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0" t="s">
        <v>163</v>
      </c>
      <c r="AT183" s="170" t="s">
        <v>176</v>
      </c>
      <c r="AU183" s="170" t="s">
        <v>75</v>
      </c>
      <c r="AY183" s="14" t="s">
        <v>125</v>
      </c>
      <c r="BE183" s="171">
        <f t="shared" si="24"/>
        <v>0</v>
      </c>
      <c r="BF183" s="171">
        <f t="shared" si="25"/>
        <v>0</v>
      </c>
      <c r="BG183" s="171">
        <f t="shared" si="26"/>
        <v>0</v>
      </c>
      <c r="BH183" s="171">
        <f t="shared" si="27"/>
        <v>0</v>
      </c>
      <c r="BI183" s="171">
        <f t="shared" si="28"/>
        <v>0</v>
      </c>
      <c r="BJ183" s="14" t="s">
        <v>133</v>
      </c>
      <c r="BK183" s="172">
        <f t="shared" si="29"/>
        <v>0</v>
      </c>
      <c r="BL183" s="14" t="s">
        <v>132</v>
      </c>
      <c r="BM183" s="170" t="s">
        <v>570</v>
      </c>
    </row>
    <row r="184" spans="1:65" s="2" customFormat="1" ht="16.5" customHeight="1">
      <c r="A184" s="29"/>
      <c r="B184" s="158"/>
      <c r="C184" s="159" t="s">
        <v>571</v>
      </c>
      <c r="D184" s="159" t="s">
        <v>128</v>
      </c>
      <c r="E184" s="160" t="s">
        <v>572</v>
      </c>
      <c r="F184" s="161" t="s">
        <v>573</v>
      </c>
      <c r="G184" s="162" t="s">
        <v>340</v>
      </c>
      <c r="H184" s="163">
        <v>2</v>
      </c>
      <c r="I184" s="164"/>
      <c r="J184" s="163">
        <f t="shared" si="20"/>
        <v>0</v>
      </c>
      <c r="K184" s="165"/>
      <c r="L184" s="30"/>
      <c r="M184" s="166" t="s">
        <v>1</v>
      </c>
      <c r="N184" s="167" t="s">
        <v>41</v>
      </c>
      <c r="O184" s="55"/>
      <c r="P184" s="168">
        <f t="shared" si="21"/>
        <v>0</v>
      </c>
      <c r="Q184" s="168">
        <v>0</v>
      </c>
      <c r="R184" s="168">
        <f t="shared" si="22"/>
        <v>0</v>
      </c>
      <c r="S184" s="168">
        <v>0</v>
      </c>
      <c r="T184" s="16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0" t="s">
        <v>132</v>
      </c>
      <c r="AT184" s="170" t="s">
        <v>128</v>
      </c>
      <c r="AU184" s="170" t="s">
        <v>75</v>
      </c>
      <c r="AY184" s="14" t="s">
        <v>125</v>
      </c>
      <c r="BE184" s="171">
        <f t="shared" si="24"/>
        <v>0</v>
      </c>
      <c r="BF184" s="171">
        <f t="shared" si="25"/>
        <v>0</v>
      </c>
      <c r="BG184" s="171">
        <f t="shared" si="26"/>
        <v>0</v>
      </c>
      <c r="BH184" s="171">
        <f t="shared" si="27"/>
        <v>0</v>
      </c>
      <c r="BI184" s="171">
        <f t="shared" si="28"/>
        <v>0</v>
      </c>
      <c r="BJ184" s="14" t="s">
        <v>133</v>
      </c>
      <c r="BK184" s="172">
        <f t="shared" si="29"/>
        <v>0</v>
      </c>
      <c r="BL184" s="14" t="s">
        <v>132</v>
      </c>
      <c r="BM184" s="170" t="s">
        <v>574</v>
      </c>
    </row>
    <row r="185" spans="1:65" s="2" customFormat="1" ht="16.5" customHeight="1">
      <c r="A185" s="29"/>
      <c r="B185" s="158"/>
      <c r="C185" s="173" t="s">
        <v>575</v>
      </c>
      <c r="D185" s="173" t="s">
        <v>176</v>
      </c>
      <c r="E185" s="174" t="s">
        <v>576</v>
      </c>
      <c r="F185" s="175" t="s">
        <v>577</v>
      </c>
      <c r="G185" s="176" t="s">
        <v>340</v>
      </c>
      <c r="H185" s="177">
        <v>2</v>
      </c>
      <c r="I185" s="178"/>
      <c r="J185" s="177">
        <f t="shared" si="20"/>
        <v>0</v>
      </c>
      <c r="K185" s="179"/>
      <c r="L185" s="180"/>
      <c r="M185" s="181" t="s">
        <v>1</v>
      </c>
      <c r="N185" s="182" t="s">
        <v>41</v>
      </c>
      <c r="O185" s="55"/>
      <c r="P185" s="168">
        <f t="shared" si="21"/>
        <v>0</v>
      </c>
      <c r="Q185" s="168">
        <v>5.0000000000000001E-4</v>
      </c>
      <c r="R185" s="168">
        <f t="shared" si="22"/>
        <v>1E-3</v>
      </c>
      <c r="S185" s="168">
        <v>0</v>
      </c>
      <c r="T185" s="16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0" t="s">
        <v>163</v>
      </c>
      <c r="AT185" s="170" t="s">
        <v>176</v>
      </c>
      <c r="AU185" s="170" t="s">
        <v>75</v>
      </c>
      <c r="AY185" s="14" t="s">
        <v>125</v>
      </c>
      <c r="BE185" s="171">
        <f t="shared" si="24"/>
        <v>0</v>
      </c>
      <c r="BF185" s="171">
        <f t="shared" si="25"/>
        <v>0</v>
      </c>
      <c r="BG185" s="171">
        <f t="shared" si="26"/>
        <v>0</v>
      </c>
      <c r="BH185" s="171">
        <f t="shared" si="27"/>
        <v>0</v>
      </c>
      <c r="BI185" s="171">
        <f t="shared" si="28"/>
        <v>0</v>
      </c>
      <c r="BJ185" s="14" t="s">
        <v>133</v>
      </c>
      <c r="BK185" s="172">
        <f t="shared" si="29"/>
        <v>0</v>
      </c>
      <c r="BL185" s="14" t="s">
        <v>132</v>
      </c>
      <c r="BM185" s="170" t="s">
        <v>578</v>
      </c>
    </row>
    <row r="186" spans="1:65" s="2" customFormat="1" ht="16.5" customHeight="1">
      <c r="A186" s="29"/>
      <c r="B186" s="158"/>
      <c r="C186" s="159" t="s">
        <v>579</v>
      </c>
      <c r="D186" s="159" t="s">
        <v>128</v>
      </c>
      <c r="E186" s="160" t="s">
        <v>580</v>
      </c>
      <c r="F186" s="161" t="s">
        <v>581</v>
      </c>
      <c r="G186" s="162" t="s">
        <v>340</v>
      </c>
      <c r="H186" s="163">
        <v>1</v>
      </c>
      <c r="I186" s="164"/>
      <c r="J186" s="163">
        <f t="shared" si="20"/>
        <v>0</v>
      </c>
      <c r="K186" s="165"/>
      <c r="L186" s="30"/>
      <c r="M186" s="166" t="s">
        <v>1</v>
      </c>
      <c r="N186" s="167" t="s">
        <v>41</v>
      </c>
      <c r="O186" s="55"/>
      <c r="P186" s="168">
        <f t="shared" si="21"/>
        <v>0</v>
      </c>
      <c r="Q186" s="168">
        <v>0</v>
      </c>
      <c r="R186" s="168">
        <f t="shared" si="22"/>
        <v>0</v>
      </c>
      <c r="S186" s="168">
        <v>0</v>
      </c>
      <c r="T186" s="16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0" t="s">
        <v>132</v>
      </c>
      <c r="AT186" s="170" t="s">
        <v>128</v>
      </c>
      <c r="AU186" s="170" t="s">
        <v>75</v>
      </c>
      <c r="AY186" s="14" t="s">
        <v>125</v>
      </c>
      <c r="BE186" s="171">
        <f t="shared" si="24"/>
        <v>0</v>
      </c>
      <c r="BF186" s="171">
        <f t="shared" si="25"/>
        <v>0</v>
      </c>
      <c r="BG186" s="171">
        <f t="shared" si="26"/>
        <v>0</v>
      </c>
      <c r="BH186" s="171">
        <f t="shared" si="27"/>
        <v>0</v>
      </c>
      <c r="BI186" s="171">
        <f t="shared" si="28"/>
        <v>0</v>
      </c>
      <c r="BJ186" s="14" t="s">
        <v>133</v>
      </c>
      <c r="BK186" s="172">
        <f t="shared" si="29"/>
        <v>0</v>
      </c>
      <c r="BL186" s="14" t="s">
        <v>132</v>
      </c>
      <c r="BM186" s="170" t="s">
        <v>582</v>
      </c>
    </row>
    <row r="187" spans="1:65" s="2" customFormat="1" ht="16.5" customHeight="1">
      <c r="A187" s="29"/>
      <c r="B187" s="158"/>
      <c r="C187" s="173" t="s">
        <v>583</v>
      </c>
      <c r="D187" s="173" t="s">
        <v>176</v>
      </c>
      <c r="E187" s="174" t="s">
        <v>584</v>
      </c>
      <c r="F187" s="175" t="s">
        <v>585</v>
      </c>
      <c r="G187" s="176" t="s">
        <v>340</v>
      </c>
      <c r="H187" s="177">
        <v>1</v>
      </c>
      <c r="I187" s="178"/>
      <c r="J187" s="177">
        <f t="shared" si="20"/>
        <v>0</v>
      </c>
      <c r="K187" s="179"/>
      <c r="L187" s="180"/>
      <c r="M187" s="181" t="s">
        <v>1</v>
      </c>
      <c r="N187" s="182" t="s">
        <v>41</v>
      </c>
      <c r="O187" s="55"/>
      <c r="P187" s="168">
        <f t="shared" si="21"/>
        <v>0</v>
      </c>
      <c r="Q187" s="168">
        <v>5.0000000000000001E-4</v>
      </c>
      <c r="R187" s="168">
        <f t="shared" si="22"/>
        <v>5.0000000000000001E-4</v>
      </c>
      <c r="S187" s="168">
        <v>0</v>
      </c>
      <c r="T187" s="16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0" t="s">
        <v>163</v>
      </c>
      <c r="AT187" s="170" t="s">
        <v>176</v>
      </c>
      <c r="AU187" s="170" t="s">
        <v>75</v>
      </c>
      <c r="AY187" s="14" t="s">
        <v>125</v>
      </c>
      <c r="BE187" s="171">
        <f t="shared" si="24"/>
        <v>0</v>
      </c>
      <c r="BF187" s="171">
        <f t="shared" si="25"/>
        <v>0</v>
      </c>
      <c r="BG187" s="171">
        <f t="shared" si="26"/>
        <v>0</v>
      </c>
      <c r="BH187" s="171">
        <f t="shared" si="27"/>
        <v>0</v>
      </c>
      <c r="BI187" s="171">
        <f t="shared" si="28"/>
        <v>0</v>
      </c>
      <c r="BJ187" s="14" t="s">
        <v>133</v>
      </c>
      <c r="BK187" s="172">
        <f t="shared" si="29"/>
        <v>0</v>
      </c>
      <c r="BL187" s="14" t="s">
        <v>132</v>
      </c>
      <c r="BM187" s="170" t="s">
        <v>586</v>
      </c>
    </row>
    <row r="188" spans="1:65" s="2" customFormat="1" ht="16.5" customHeight="1">
      <c r="A188" s="29"/>
      <c r="B188" s="158"/>
      <c r="C188" s="159" t="s">
        <v>587</v>
      </c>
      <c r="D188" s="159" t="s">
        <v>128</v>
      </c>
      <c r="E188" s="160" t="s">
        <v>588</v>
      </c>
      <c r="F188" s="161" t="s">
        <v>589</v>
      </c>
      <c r="G188" s="162" t="s">
        <v>340</v>
      </c>
      <c r="H188" s="163">
        <v>1</v>
      </c>
      <c r="I188" s="164"/>
      <c r="J188" s="163">
        <f t="shared" si="20"/>
        <v>0</v>
      </c>
      <c r="K188" s="165"/>
      <c r="L188" s="30"/>
      <c r="M188" s="166" t="s">
        <v>1</v>
      </c>
      <c r="N188" s="167" t="s">
        <v>41</v>
      </c>
      <c r="O188" s="55"/>
      <c r="P188" s="168">
        <f t="shared" si="21"/>
        <v>0</v>
      </c>
      <c r="Q188" s="168">
        <v>0</v>
      </c>
      <c r="R188" s="168">
        <f t="shared" si="22"/>
        <v>0</v>
      </c>
      <c r="S188" s="168">
        <v>0</v>
      </c>
      <c r="T188" s="16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0" t="s">
        <v>132</v>
      </c>
      <c r="AT188" s="170" t="s">
        <v>128</v>
      </c>
      <c r="AU188" s="170" t="s">
        <v>75</v>
      </c>
      <c r="AY188" s="14" t="s">
        <v>125</v>
      </c>
      <c r="BE188" s="171">
        <f t="shared" si="24"/>
        <v>0</v>
      </c>
      <c r="BF188" s="171">
        <f t="shared" si="25"/>
        <v>0</v>
      </c>
      <c r="BG188" s="171">
        <f t="shared" si="26"/>
        <v>0</v>
      </c>
      <c r="BH188" s="171">
        <f t="shared" si="27"/>
        <v>0</v>
      </c>
      <c r="BI188" s="171">
        <f t="shared" si="28"/>
        <v>0</v>
      </c>
      <c r="BJ188" s="14" t="s">
        <v>133</v>
      </c>
      <c r="BK188" s="172">
        <f t="shared" si="29"/>
        <v>0</v>
      </c>
      <c r="BL188" s="14" t="s">
        <v>132</v>
      </c>
      <c r="BM188" s="170" t="s">
        <v>590</v>
      </c>
    </row>
    <row r="189" spans="1:65" s="2" customFormat="1" ht="16.5" customHeight="1">
      <c r="A189" s="29"/>
      <c r="B189" s="158"/>
      <c r="C189" s="173" t="s">
        <v>591</v>
      </c>
      <c r="D189" s="173" t="s">
        <v>176</v>
      </c>
      <c r="E189" s="174" t="s">
        <v>592</v>
      </c>
      <c r="F189" s="175" t="s">
        <v>593</v>
      </c>
      <c r="G189" s="176" t="s">
        <v>340</v>
      </c>
      <c r="H189" s="177">
        <v>1</v>
      </c>
      <c r="I189" s="178"/>
      <c r="J189" s="177">
        <f t="shared" si="20"/>
        <v>0</v>
      </c>
      <c r="K189" s="179"/>
      <c r="L189" s="180"/>
      <c r="M189" s="181" t="s">
        <v>1</v>
      </c>
      <c r="N189" s="182" t="s">
        <v>41</v>
      </c>
      <c r="O189" s="55"/>
      <c r="P189" s="168">
        <f t="shared" si="21"/>
        <v>0</v>
      </c>
      <c r="Q189" s="168">
        <v>5.0000000000000001E-4</v>
      </c>
      <c r="R189" s="168">
        <f t="shared" si="22"/>
        <v>5.0000000000000001E-4</v>
      </c>
      <c r="S189" s="168">
        <v>0</v>
      </c>
      <c r="T189" s="16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0" t="s">
        <v>163</v>
      </c>
      <c r="AT189" s="170" t="s">
        <v>176</v>
      </c>
      <c r="AU189" s="170" t="s">
        <v>75</v>
      </c>
      <c r="AY189" s="14" t="s">
        <v>125</v>
      </c>
      <c r="BE189" s="171">
        <f t="shared" si="24"/>
        <v>0</v>
      </c>
      <c r="BF189" s="171">
        <f t="shared" si="25"/>
        <v>0</v>
      </c>
      <c r="BG189" s="171">
        <f t="shared" si="26"/>
        <v>0</v>
      </c>
      <c r="BH189" s="171">
        <f t="shared" si="27"/>
        <v>0</v>
      </c>
      <c r="BI189" s="171">
        <f t="shared" si="28"/>
        <v>0</v>
      </c>
      <c r="BJ189" s="14" t="s">
        <v>133</v>
      </c>
      <c r="BK189" s="172">
        <f t="shared" si="29"/>
        <v>0</v>
      </c>
      <c r="BL189" s="14" t="s">
        <v>132</v>
      </c>
      <c r="BM189" s="170" t="s">
        <v>594</v>
      </c>
    </row>
    <row r="190" spans="1:65" s="2" customFormat="1" ht="24" customHeight="1">
      <c r="A190" s="29"/>
      <c r="B190" s="158"/>
      <c r="C190" s="159" t="s">
        <v>595</v>
      </c>
      <c r="D190" s="159" t="s">
        <v>128</v>
      </c>
      <c r="E190" s="160" t="s">
        <v>596</v>
      </c>
      <c r="F190" s="161" t="s">
        <v>597</v>
      </c>
      <c r="G190" s="162" t="s">
        <v>340</v>
      </c>
      <c r="H190" s="163">
        <v>23</v>
      </c>
      <c r="I190" s="164"/>
      <c r="J190" s="163">
        <f t="shared" si="20"/>
        <v>0</v>
      </c>
      <c r="K190" s="165"/>
      <c r="L190" s="30"/>
      <c r="M190" s="166" t="s">
        <v>1</v>
      </c>
      <c r="N190" s="167" t="s">
        <v>41</v>
      </c>
      <c r="O190" s="55"/>
      <c r="P190" s="168">
        <f t="shared" si="21"/>
        <v>0</v>
      </c>
      <c r="Q190" s="168">
        <v>2.2000000000000001E-4</v>
      </c>
      <c r="R190" s="168">
        <f t="shared" si="22"/>
        <v>5.0600000000000003E-3</v>
      </c>
      <c r="S190" s="168">
        <v>0</v>
      </c>
      <c r="T190" s="16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0" t="s">
        <v>132</v>
      </c>
      <c r="AT190" s="170" t="s">
        <v>128</v>
      </c>
      <c r="AU190" s="170" t="s">
        <v>75</v>
      </c>
      <c r="AY190" s="14" t="s">
        <v>125</v>
      </c>
      <c r="BE190" s="171">
        <f t="shared" si="24"/>
        <v>0</v>
      </c>
      <c r="BF190" s="171">
        <f t="shared" si="25"/>
        <v>0</v>
      </c>
      <c r="BG190" s="171">
        <f t="shared" si="26"/>
        <v>0</v>
      </c>
      <c r="BH190" s="171">
        <f t="shared" si="27"/>
        <v>0</v>
      </c>
      <c r="BI190" s="171">
        <f t="shared" si="28"/>
        <v>0</v>
      </c>
      <c r="BJ190" s="14" t="s">
        <v>133</v>
      </c>
      <c r="BK190" s="172">
        <f t="shared" si="29"/>
        <v>0</v>
      </c>
      <c r="BL190" s="14" t="s">
        <v>132</v>
      </c>
      <c r="BM190" s="170" t="s">
        <v>598</v>
      </c>
    </row>
    <row r="191" spans="1:65" s="2" customFormat="1" ht="24" customHeight="1">
      <c r="A191" s="29"/>
      <c r="B191" s="158"/>
      <c r="C191" s="159" t="s">
        <v>599</v>
      </c>
      <c r="D191" s="159" t="s">
        <v>128</v>
      </c>
      <c r="E191" s="160" t="s">
        <v>600</v>
      </c>
      <c r="F191" s="161" t="s">
        <v>601</v>
      </c>
      <c r="G191" s="162" t="s">
        <v>340</v>
      </c>
      <c r="H191" s="163">
        <v>4</v>
      </c>
      <c r="I191" s="164"/>
      <c r="J191" s="163">
        <f t="shared" si="20"/>
        <v>0</v>
      </c>
      <c r="K191" s="165"/>
      <c r="L191" s="30"/>
      <c r="M191" s="166" t="s">
        <v>1</v>
      </c>
      <c r="N191" s="167" t="s">
        <v>41</v>
      </c>
      <c r="O191" s="55"/>
      <c r="P191" s="168">
        <f t="shared" si="21"/>
        <v>0</v>
      </c>
      <c r="Q191" s="168">
        <v>2.1000000000000001E-4</v>
      </c>
      <c r="R191" s="168">
        <f t="shared" si="22"/>
        <v>8.4000000000000003E-4</v>
      </c>
      <c r="S191" s="168">
        <v>0</v>
      </c>
      <c r="T191" s="169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0" t="s">
        <v>132</v>
      </c>
      <c r="AT191" s="170" t="s">
        <v>128</v>
      </c>
      <c r="AU191" s="170" t="s">
        <v>75</v>
      </c>
      <c r="AY191" s="14" t="s">
        <v>125</v>
      </c>
      <c r="BE191" s="171">
        <f t="shared" si="24"/>
        <v>0</v>
      </c>
      <c r="BF191" s="171">
        <f t="shared" si="25"/>
        <v>0</v>
      </c>
      <c r="BG191" s="171">
        <f t="shared" si="26"/>
        <v>0</v>
      </c>
      <c r="BH191" s="171">
        <f t="shared" si="27"/>
        <v>0</v>
      </c>
      <c r="BI191" s="171">
        <f t="shared" si="28"/>
        <v>0</v>
      </c>
      <c r="BJ191" s="14" t="s">
        <v>133</v>
      </c>
      <c r="BK191" s="172">
        <f t="shared" si="29"/>
        <v>0</v>
      </c>
      <c r="BL191" s="14" t="s">
        <v>132</v>
      </c>
      <c r="BM191" s="170" t="s">
        <v>602</v>
      </c>
    </row>
    <row r="192" spans="1:65" s="2" customFormat="1" ht="24" customHeight="1">
      <c r="A192" s="29"/>
      <c r="B192" s="158"/>
      <c r="C192" s="159" t="s">
        <v>603</v>
      </c>
      <c r="D192" s="159" t="s">
        <v>128</v>
      </c>
      <c r="E192" s="160" t="s">
        <v>604</v>
      </c>
      <c r="F192" s="161" t="s">
        <v>605</v>
      </c>
      <c r="G192" s="162" t="s">
        <v>340</v>
      </c>
      <c r="H192" s="163">
        <v>2</v>
      </c>
      <c r="I192" s="164"/>
      <c r="J192" s="163">
        <f t="shared" si="20"/>
        <v>0</v>
      </c>
      <c r="K192" s="165"/>
      <c r="L192" s="30"/>
      <c r="M192" s="166" t="s">
        <v>1</v>
      </c>
      <c r="N192" s="167" t="s">
        <v>41</v>
      </c>
      <c r="O192" s="55"/>
      <c r="P192" s="168">
        <f t="shared" si="21"/>
        <v>0</v>
      </c>
      <c r="Q192" s="168">
        <v>3.4000000000000002E-4</v>
      </c>
      <c r="R192" s="168">
        <f t="shared" si="22"/>
        <v>6.8000000000000005E-4</v>
      </c>
      <c r="S192" s="168">
        <v>0</v>
      </c>
      <c r="T192" s="16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0" t="s">
        <v>132</v>
      </c>
      <c r="AT192" s="170" t="s">
        <v>128</v>
      </c>
      <c r="AU192" s="170" t="s">
        <v>75</v>
      </c>
      <c r="AY192" s="14" t="s">
        <v>125</v>
      </c>
      <c r="BE192" s="171">
        <f t="shared" si="24"/>
        <v>0</v>
      </c>
      <c r="BF192" s="171">
        <f t="shared" si="25"/>
        <v>0</v>
      </c>
      <c r="BG192" s="171">
        <f t="shared" si="26"/>
        <v>0</v>
      </c>
      <c r="BH192" s="171">
        <f t="shared" si="27"/>
        <v>0</v>
      </c>
      <c r="BI192" s="171">
        <f t="shared" si="28"/>
        <v>0</v>
      </c>
      <c r="BJ192" s="14" t="s">
        <v>133</v>
      </c>
      <c r="BK192" s="172">
        <f t="shared" si="29"/>
        <v>0</v>
      </c>
      <c r="BL192" s="14" t="s">
        <v>132</v>
      </c>
      <c r="BM192" s="170" t="s">
        <v>606</v>
      </c>
    </row>
    <row r="193" spans="1:65" s="2" customFormat="1" ht="24" customHeight="1">
      <c r="A193" s="29"/>
      <c r="B193" s="158"/>
      <c r="C193" s="159" t="s">
        <v>607</v>
      </c>
      <c r="D193" s="159" t="s">
        <v>128</v>
      </c>
      <c r="E193" s="160" t="s">
        <v>608</v>
      </c>
      <c r="F193" s="161" t="s">
        <v>609</v>
      </c>
      <c r="G193" s="162" t="s">
        <v>340</v>
      </c>
      <c r="H193" s="163">
        <v>18</v>
      </c>
      <c r="I193" s="164"/>
      <c r="J193" s="163">
        <f t="shared" si="20"/>
        <v>0</v>
      </c>
      <c r="K193" s="165"/>
      <c r="L193" s="30"/>
      <c r="M193" s="166" t="s">
        <v>1</v>
      </c>
      <c r="N193" s="167" t="s">
        <v>41</v>
      </c>
      <c r="O193" s="55"/>
      <c r="P193" s="168">
        <f t="shared" si="21"/>
        <v>0</v>
      </c>
      <c r="Q193" s="168">
        <v>7.1000000000000002E-4</v>
      </c>
      <c r="R193" s="168">
        <f t="shared" si="22"/>
        <v>1.278E-2</v>
      </c>
      <c r="S193" s="168">
        <v>0</v>
      </c>
      <c r="T193" s="16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0" t="s">
        <v>132</v>
      </c>
      <c r="AT193" s="170" t="s">
        <v>128</v>
      </c>
      <c r="AU193" s="170" t="s">
        <v>75</v>
      </c>
      <c r="AY193" s="14" t="s">
        <v>125</v>
      </c>
      <c r="BE193" s="171">
        <f t="shared" si="24"/>
        <v>0</v>
      </c>
      <c r="BF193" s="171">
        <f t="shared" si="25"/>
        <v>0</v>
      </c>
      <c r="BG193" s="171">
        <f t="shared" si="26"/>
        <v>0</v>
      </c>
      <c r="BH193" s="171">
        <f t="shared" si="27"/>
        <v>0</v>
      </c>
      <c r="BI193" s="171">
        <f t="shared" si="28"/>
        <v>0</v>
      </c>
      <c r="BJ193" s="14" t="s">
        <v>133</v>
      </c>
      <c r="BK193" s="172">
        <f t="shared" si="29"/>
        <v>0</v>
      </c>
      <c r="BL193" s="14" t="s">
        <v>132</v>
      </c>
      <c r="BM193" s="170" t="s">
        <v>610</v>
      </c>
    </row>
    <row r="194" spans="1:65" s="2" customFormat="1" ht="24" customHeight="1">
      <c r="A194" s="29"/>
      <c r="B194" s="158"/>
      <c r="C194" s="159" t="s">
        <v>611</v>
      </c>
      <c r="D194" s="159" t="s">
        <v>128</v>
      </c>
      <c r="E194" s="160" t="s">
        <v>612</v>
      </c>
      <c r="F194" s="161" t="s">
        <v>613</v>
      </c>
      <c r="G194" s="162" t="s">
        <v>340</v>
      </c>
      <c r="H194" s="163">
        <v>6</v>
      </c>
      <c r="I194" s="164"/>
      <c r="J194" s="163">
        <f t="shared" si="20"/>
        <v>0</v>
      </c>
      <c r="K194" s="165"/>
      <c r="L194" s="30"/>
      <c r="M194" s="166" t="s">
        <v>1</v>
      </c>
      <c r="N194" s="167" t="s">
        <v>41</v>
      </c>
      <c r="O194" s="55"/>
      <c r="P194" s="168">
        <f t="shared" si="21"/>
        <v>0</v>
      </c>
      <c r="Q194" s="168">
        <v>1.07E-3</v>
      </c>
      <c r="R194" s="168">
        <f t="shared" si="22"/>
        <v>6.4200000000000004E-3</v>
      </c>
      <c r="S194" s="168">
        <v>0</v>
      </c>
      <c r="T194" s="16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0" t="s">
        <v>132</v>
      </c>
      <c r="AT194" s="170" t="s">
        <v>128</v>
      </c>
      <c r="AU194" s="170" t="s">
        <v>75</v>
      </c>
      <c r="AY194" s="14" t="s">
        <v>125</v>
      </c>
      <c r="BE194" s="171">
        <f t="shared" si="24"/>
        <v>0</v>
      </c>
      <c r="BF194" s="171">
        <f t="shared" si="25"/>
        <v>0</v>
      </c>
      <c r="BG194" s="171">
        <f t="shared" si="26"/>
        <v>0</v>
      </c>
      <c r="BH194" s="171">
        <f t="shared" si="27"/>
        <v>0</v>
      </c>
      <c r="BI194" s="171">
        <f t="shared" si="28"/>
        <v>0</v>
      </c>
      <c r="BJ194" s="14" t="s">
        <v>133</v>
      </c>
      <c r="BK194" s="172">
        <f t="shared" si="29"/>
        <v>0</v>
      </c>
      <c r="BL194" s="14" t="s">
        <v>132</v>
      </c>
      <c r="BM194" s="170" t="s">
        <v>614</v>
      </c>
    </row>
    <row r="195" spans="1:65" s="2" customFormat="1" ht="24" customHeight="1">
      <c r="A195" s="29"/>
      <c r="B195" s="158"/>
      <c r="C195" s="159" t="s">
        <v>615</v>
      </c>
      <c r="D195" s="159" t="s">
        <v>128</v>
      </c>
      <c r="E195" s="160" t="s">
        <v>616</v>
      </c>
      <c r="F195" s="161" t="s">
        <v>617</v>
      </c>
      <c r="G195" s="162" t="s">
        <v>340</v>
      </c>
      <c r="H195" s="163">
        <v>4</v>
      </c>
      <c r="I195" s="164"/>
      <c r="J195" s="163">
        <f t="shared" si="20"/>
        <v>0</v>
      </c>
      <c r="K195" s="165"/>
      <c r="L195" s="30"/>
      <c r="M195" s="166" t="s">
        <v>1</v>
      </c>
      <c r="N195" s="167" t="s">
        <v>41</v>
      </c>
      <c r="O195" s="55"/>
      <c r="P195" s="168">
        <f t="shared" si="21"/>
        <v>0</v>
      </c>
      <c r="Q195" s="168">
        <v>3.15E-3</v>
      </c>
      <c r="R195" s="168">
        <f t="shared" si="22"/>
        <v>1.26E-2</v>
      </c>
      <c r="S195" s="168">
        <v>0</v>
      </c>
      <c r="T195" s="16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0" t="s">
        <v>132</v>
      </c>
      <c r="AT195" s="170" t="s">
        <v>128</v>
      </c>
      <c r="AU195" s="170" t="s">
        <v>75</v>
      </c>
      <c r="AY195" s="14" t="s">
        <v>125</v>
      </c>
      <c r="BE195" s="171">
        <f t="shared" si="24"/>
        <v>0</v>
      </c>
      <c r="BF195" s="171">
        <f t="shared" si="25"/>
        <v>0</v>
      </c>
      <c r="BG195" s="171">
        <f t="shared" si="26"/>
        <v>0</v>
      </c>
      <c r="BH195" s="171">
        <f t="shared" si="27"/>
        <v>0</v>
      </c>
      <c r="BI195" s="171">
        <f t="shared" si="28"/>
        <v>0</v>
      </c>
      <c r="BJ195" s="14" t="s">
        <v>133</v>
      </c>
      <c r="BK195" s="172">
        <f t="shared" si="29"/>
        <v>0</v>
      </c>
      <c r="BL195" s="14" t="s">
        <v>132</v>
      </c>
      <c r="BM195" s="170" t="s">
        <v>618</v>
      </c>
    </row>
    <row r="196" spans="1:65" s="2" customFormat="1" ht="16.5" customHeight="1">
      <c r="A196" s="29"/>
      <c r="B196" s="158"/>
      <c r="C196" s="159" t="s">
        <v>619</v>
      </c>
      <c r="D196" s="159" t="s">
        <v>128</v>
      </c>
      <c r="E196" s="160" t="s">
        <v>620</v>
      </c>
      <c r="F196" s="161" t="s">
        <v>621</v>
      </c>
      <c r="G196" s="162" t="s">
        <v>340</v>
      </c>
      <c r="H196" s="163">
        <v>7</v>
      </c>
      <c r="I196" s="164"/>
      <c r="J196" s="163">
        <f t="shared" si="20"/>
        <v>0</v>
      </c>
      <c r="K196" s="165"/>
      <c r="L196" s="30"/>
      <c r="M196" s="166" t="s">
        <v>1</v>
      </c>
      <c r="N196" s="167" t="s">
        <v>41</v>
      </c>
      <c r="O196" s="55"/>
      <c r="P196" s="168">
        <f t="shared" si="21"/>
        <v>0</v>
      </c>
      <c r="Q196" s="168">
        <v>4.3200000000000001E-3</v>
      </c>
      <c r="R196" s="168">
        <f t="shared" si="22"/>
        <v>3.024E-2</v>
      </c>
      <c r="S196" s="168">
        <v>0</v>
      </c>
      <c r="T196" s="16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0" t="s">
        <v>132</v>
      </c>
      <c r="AT196" s="170" t="s">
        <v>128</v>
      </c>
      <c r="AU196" s="170" t="s">
        <v>75</v>
      </c>
      <c r="AY196" s="14" t="s">
        <v>125</v>
      </c>
      <c r="BE196" s="171">
        <f t="shared" si="24"/>
        <v>0</v>
      </c>
      <c r="BF196" s="171">
        <f t="shared" si="25"/>
        <v>0</v>
      </c>
      <c r="BG196" s="171">
        <f t="shared" si="26"/>
        <v>0</v>
      </c>
      <c r="BH196" s="171">
        <f t="shared" si="27"/>
        <v>0</v>
      </c>
      <c r="BI196" s="171">
        <f t="shared" si="28"/>
        <v>0</v>
      </c>
      <c r="BJ196" s="14" t="s">
        <v>133</v>
      </c>
      <c r="BK196" s="172">
        <f t="shared" si="29"/>
        <v>0</v>
      </c>
      <c r="BL196" s="14" t="s">
        <v>132</v>
      </c>
      <c r="BM196" s="170" t="s">
        <v>622</v>
      </c>
    </row>
    <row r="197" spans="1:65" s="2" customFormat="1" ht="24" customHeight="1">
      <c r="A197" s="29"/>
      <c r="B197" s="158"/>
      <c r="C197" s="159" t="s">
        <v>623</v>
      </c>
      <c r="D197" s="159" t="s">
        <v>128</v>
      </c>
      <c r="E197" s="160" t="s">
        <v>624</v>
      </c>
      <c r="F197" s="161" t="s">
        <v>625</v>
      </c>
      <c r="G197" s="162" t="s">
        <v>340</v>
      </c>
      <c r="H197" s="163">
        <v>10</v>
      </c>
      <c r="I197" s="164"/>
      <c r="J197" s="163">
        <f t="shared" si="20"/>
        <v>0</v>
      </c>
      <c r="K197" s="165"/>
      <c r="L197" s="30"/>
      <c r="M197" s="166" t="s">
        <v>1</v>
      </c>
      <c r="N197" s="167" t="s">
        <v>41</v>
      </c>
      <c r="O197" s="55"/>
      <c r="P197" s="168">
        <f t="shared" si="21"/>
        <v>0</v>
      </c>
      <c r="Q197" s="168">
        <v>6.9999999999999999E-4</v>
      </c>
      <c r="R197" s="168">
        <f t="shared" si="22"/>
        <v>7.0000000000000001E-3</v>
      </c>
      <c r="S197" s="168">
        <v>0</v>
      </c>
      <c r="T197" s="16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0" t="s">
        <v>132</v>
      </c>
      <c r="AT197" s="170" t="s">
        <v>128</v>
      </c>
      <c r="AU197" s="170" t="s">
        <v>75</v>
      </c>
      <c r="AY197" s="14" t="s">
        <v>125</v>
      </c>
      <c r="BE197" s="171">
        <f t="shared" si="24"/>
        <v>0</v>
      </c>
      <c r="BF197" s="171">
        <f t="shared" si="25"/>
        <v>0</v>
      </c>
      <c r="BG197" s="171">
        <f t="shared" si="26"/>
        <v>0</v>
      </c>
      <c r="BH197" s="171">
        <f t="shared" si="27"/>
        <v>0</v>
      </c>
      <c r="BI197" s="171">
        <f t="shared" si="28"/>
        <v>0</v>
      </c>
      <c r="BJ197" s="14" t="s">
        <v>133</v>
      </c>
      <c r="BK197" s="172">
        <f t="shared" si="29"/>
        <v>0</v>
      </c>
      <c r="BL197" s="14" t="s">
        <v>132</v>
      </c>
      <c r="BM197" s="170" t="s">
        <v>626</v>
      </c>
    </row>
    <row r="198" spans="1:65" s="2" customFormat="1" ht="24" customHeight="1">
      <c r="A198" s="29"/>
      <c r="B198" s="158"/>
      <c r="C198" s="159" t="s">
        <v>627</v>
      </c>
      <c r="D198" s="159" t="s">
        <v>128</v>
      </c>
      <c r="E198" s="160" t="s">
        <v>628</v>
      </c>
      <c r="F198" s="161" t="s">
        <v>629</v>
      </c>
      <c r="G198" s="162" t="s">
        <v>340</v>
      </c>
      <c r="H198" s="163">
        <v>8</v>
      </c>
      <c r="I198" s="164"/>
      <c r="J198" s="163">
        <f t="shared" si="20"/>
        <v>0</v>
      </c>
      <c r="K198" s="165"/>
      <c r="L198" s="30"/>
      <c r="M198" s="166" t="s">
        <v>1</v>
      </c>
      <c r="N198" s="167" t="s">
        <v>41</v>
      </c>
      <c r="O198" s="55"/>
      <c r="P198" s="168">
        <f t="shared" si="21"/>
        <v>0</v>
      </c>
      <c r="Q198" s="168">
        <v>2.5200000000000001E-3</v>
      </c>
      <c r="R198" s="168">
        <f t="shared" si="22"/>
        <v>2.0160000000000001E-2</v>
      </c>
      <c r="S198" s="168">
        <v>0</v>
      </c>
      <c r="T198" s="16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0" t="s">
        <v>132</v>
      </c>
      <c r="AT198" s="170" t="s">
        <v>128</v>
      </c>
      <c r="AU198" s="170" t="s">
        <v>75</v>
      </c>
      <c r="AY198" s="14" t="s">
        <v>125</v>
      </c>
      <c r="BE198" s="171">
        <f t="shared" si="24"/>
        <v>0</v>
      </c>
      <c r="BF198" s="171">
        <f t="shared" si="25"/>
        <v>0</v>
      </c>
      <c r="BG198" s="171">
        <f t="shared" si="26"/>
        <v>0</v>
      </c>
      <c r="BH198" s="171">
        <f t="shared" si="27"/>
        <v>0</v>
      </c>
      <c r="BI198" s="171">
        <f t="shared" si="28"/>
        <v>0</v>
      </c>
      <c r="BJ198" s="14" t="s">
        <v>133</v>
      </c>
      <c r="BK198" s="172">
        <f t="shared" si="29"/>
        <v>0</v>
      </c>
      <c r="BL198" s="14" t="s">
        <v>132</v>
      </c>
      <c r="BM198" s="170" t="s">
        <v>630</v>
      </c>
    </row>
    <row r="199" spans="1:65" s="2" customFormat="1" ht="24" customHeight="1">
      <c r="A199" s="29"/>
      <c r="B199" s="158"/>
      <c r="C199" s="159" t="s">
        <v>631</v>
      </c>
      <c r="D199" s="159" t="s">
        <v>128</v>
      </c>
      <c r="E199" s="160" t="s">
        <v>632</v>
      </c>
      <c r="F199" s="161" t="s">
        <v>633</v>
      </c>
      <c r="G199" s="162" t="s">
        <v>340</v>
      </c>
      <c r="H199" s="163">
        <v>8</v>
      </c>
      <c r="I199" s="164"/>
      <c r="J199" s="163">
        <f t="shared" si="20"/>
        <v>0</v>
      </c>
      <c r="K199" s="165"/>
      <c r="L199" s="30"/>
      <c r="M199" s="166" t="s">
        <v>1</v>
      </c>
      <c r="N199" s="167" t="s">
        <v>41</v>
      </c>
      <c r="O199" s="55"/>
      <c r="P199" s="168">
        <f t="shared" si="21"/>
        <v>0</v>
      </c>
      <c r="Q199" s="168">
        <v>8.4999999999999995E-4</v>
      </c>
      <c r="R199" s="168">
        <f t="shared" si="22"/>
        <v>6.7999999999999996E-3</v>
      </c>
      <c r="S199" s="168">
        <v>0</v>
      </c>
      <c r="T199" s="169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0" t="s">
        <v>132</v>
      </c>
      <c r="AT199" s="170" t="s">
        <v>128</v>
      </c>
      <c r="AU199" s="170" t="s">
        <v>75</v>
      </c>
      <c r="AY199" s="14" t="s">
        <v>125</v>
      </c>
      <c r="BE199" s="171">
        <f t="shared" si="24"/>
        <v>0</v>
      </c>
      <c r="BF199" s="171">
        <f t="shared" si="25"/>
        <v>0</v>
      </c>
      <c r="BG199" s="171">
        <f t="shared" si="26"/>
        <v>0</v>
      </c>
      <c r="BH199" s="171">
        <f t="shared" si="27"/>
        <v>0</v>
      </c>
      <c r="BI199" s="171">
        <f t="shared" si="28"/>
        <v>0</v>
      </c>
      <c r="BJ199" s="14" t="s">
        <v>133</v>
      </c>
      <c r="BK199" s="172">
        <f t="shared" si="29"/>
        <v>0</v>
      </c>
      <c r="BL199" s="14" t="s">
        <v>132</v>
      </c>
      <c r="BM199" s="170" t="s">
        <v>634</v>
      </c>
    </row>
    <row r="200" spans="1:65" s="2" customFormat="1" ht="24" customHeight="1">
      <c r="A200" s="29"/>
      <c r="B200" s="158"/>
      <c r="C200" s="159" t="s">
        <v>635</v>
      </c>
      <c r="D200" s="159" t="s">
        <v>128</v>
      </c>
      <c r="E200" s="160" t="s">
        <v>636</v>
      </c>
      <c r="F200" s="161" t="s">
        <v>637</v>
      </c>
      <c r="G200" s="162" t="s">
        <v>340</v>
      </c>
      <c r="H200" s="163">
        <v>8</v>
      </c>
      <c r="I200" s="164"/>
      <c r="J200" s="163">
        <f t="shared" si="20"/>
        <v>0</v>
      </c>
      <c r="K200" s="165"/>
      <c r="L200" s="30"/>
      <c r="M200" s="166" t="s">
        <v>1</v>
      </c>
      <c r="N200" s="167" t="s">
        <v>41</v>
      </c>
      <c r="O200" s="55"/>
      <c r="P200" s="168">
        <f t="shared" si="21"/>
        <v>0</v>
      </c>
      <c r="Q200" s="168">
        <v>4.0000000000000002E-4</v>
      </c>
      <c r="R200" s="168">
        <f t="shared" si="22"/>
        <v>3.2000000000000002E-3</v>
      </c>
      <c r="S200" s="168">
        <v>0</v>
      </c>
      <c r="T200" s="169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0" t="s">
        <v>132</v>
      </c>
      <c r="AT200" s="170" t="s">
        <v>128</v>
      </c>
      <c r="AU200" s="170" t="s">
        <v>75</v>
      </c>
      <c r="AY200" s="14" t="s">
        <v>125</v>
      </c>
      <c r="BE200" s="171">
        <f t="shared" si="24"/>
        <v>0</v>
      </c>
      <c r="BF200" s="171">
        <f t="shared" si="25"/>
        <v>0</v>
      </c>
      <c r="BG200" s="171">
        <f t="shared" si="26"/>
        <v>0</v>
      </c>
      <c r="BH200" s="171">
        <f t="shared" si="27"/>
        <v>0</v>
      </c>
      <c r="BI200" s="171">
        <f t="shared" si="28"/>
        <v>0</v>
      </c>
      <c r="BJ200" s="14" t="s">
        <v>133</v>
      </c>
      <c r="BK200" s="172">
        <f t="shared" si="29"/>
        <v>0</v>
      </c>
      <c r="BL200" s="14" t="s">
        <v>132</v>
      </c>
      <c r="BM200" s="170" t="s">
        <v>638</v>
      </c>
    </row>
    <row r="201" spans="1:65" s="2" customFormat="1" ht="24" customHeight="1">
      <c r="A201" s="29"/>
      <c r="B201" s="158"/>
      <c r="C201" s="159" t="s">
        <v>639</v>
      </c>
      <c r="D201" s="159" t="s">
        <v>128</v>
      </c>
      <c r="E201" s="160" t="s">
        <v>640</v>
      </c>
      <c r="F201" s="161" t="s">
        <v>641</v>
      </c>
      <c r="G201" s="162" t="s">
        <v>340</v>
      </c>
      <c r="H201" s="163">
        <v>18</v>
      </c>
      <c r="I201" s="164"/>
      <c r="J201" s="163">
        <f t="shared" si="20"/>
        <v>0</v>
      </c>
      <c r="K201" s="165"/>
      <c r="L201" s="30"/>
      <c r="M201" s="166" t="s">
        <v>1</v>
      </c>
      <c r="N201" s="167" t="s">
        <v>41</v>
      </c>
      <c r="O201" s="55"/>
      <c r="P201" s="168">
        <f t="shared" si="21"/>
        <v>0</v>
      </c>
      <c r="Q201" s="168">
        <v>5.5999999999999995E-4</v>
      </c>
      <c r="R201" s="168">
        <f t="shared" si="22"/>
        <v>1.0079999999999999E-2</v>
      </c>
      <c r="S201" s="168">
        <v>0</v>
      </c>
      <c r="T201" s="169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0" t="s">
        <v>132</v>
      </c>
      <c r="AT201" s="170" t="s">
        <v>128</v>
      </c>
      <c r="AU201" s="170" t="s">
        <v>75</v>
      </c>
      <c r="AY201" s="14" t="s">
        <v>125</v>
      </c>
      <c r="BE201" s="171">
        <f t="shared" si="24"/>
        <v>0</v>
      </c>
      <c r="BF201" s="171">
        <f t="shared" si="25"/>
        <v>0</v>
      </c>
      <c r="BG201" s="171">
        <f t="shared" si="26"/>
        <v>0</v>
      </c>
      <c r="BH201" s="171">
        <f t="shared" si="27"/>
        <v>0</v>
      </c>
      <c r="BI201" s="171">
        <f t="shared" si="28"/>
        <v>0</v>
      </c>
      <c r="BJ201" s="14" t="s">
        <v>133</v>
      </c>
      <c r="BK201" s="172">
        <f t="shared" si="29"/>
        <v>0</v>
      </c>
      <c r="BL201" s="14" t="s">
        <v>132</v>
      </c>
      <c r="BM201" s="170" t="s">
        <v>642</v>
      </c>
    </row>
    <row r="202" spans="1:65" s="2" customFormat="1" ht="24" customHeight="1">
      <c r="A202" s="29"/>
      <c r="B202" s="158"/>
      <c r="C202" s="159" t="s">
        <v>643</v>
      </c>
      <c r="D202" s="159" t="s">
        <v>128</v>
      </c>
      <c r="E202" s="160" t="s">
        <v>644</v>
      </c>
      <c r="F202" s="161" t="s">
        <v>645</v>
      </c>
      <c r="G202" s="162" t="s">
        <v>340</v>
      </c>
      <c r="H202" s="163">
        <v>31</v>
      </c>
      <c r="I202" s="164"/>
      <c r="J202" s="163">
        <f t="shared" si="20"/>
        <v>0</v>
      </c>
      <c r="K202" s="165"/>
      <c r="L202" s="30"/>
      <c r="M202" s="166" t="s">
        <v>1</v>
      </c>
      <c r="N202" s="167" t="s">
        <v>41</v>
      </c>
      <c r="O202" s="55"/>
      <c r="P202" s="168">
        <f t="shared" si="21"/>
        <v>0</v>
      </c>
      <c r="Q202" s="168">
        <v>2.7999999999999998E-4</v>
      </c>
      <c r="R202" s="168">
        <f t="shared" si="22"/>
        <v>8.6799999999999985E-3</v>
      </c>
      <c r="S202" s="168">
        <v>0</v>
      </c>
      <c r="T202" s="169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0" t="s">
        <v>132</v>
      </c>
      <c r="AT202" s="170" t="s">
        <v>128</v>
      </c>
      <c r="AU202" s="170" t="s">
        <v>75</v>
      </c>
      <c r="AY202" s="14" t="s">
        <v>125</v>
      </c>
      <c r="BE202" s="171">
        <f t="shared" si="24"/>
        <v>0</v>
      </c>
      <c r="BF202" s="171">
        <f t="shared" si="25"/>
        <v>0</v>
      </c>
      <c r="BG202" s="171">
        <f t="shared" si="26"/>
        <v>0</v>
      </c>
      <c r="BH202" s="171">
        <f t="shared" si="27"/>
        <v>0</v>
      </c>
      <c r="BI202" s="171">
        <f t="shared" si="28"/>
        <v>0</v>
      </c>
      <c r="BJ202" s="14" t="s">
        <v>133</v>
      </c>
      <c r="BK202" s="172">
        <f t="shared" si="29"/>
        <v>0</v>
      </c>
      <c r="BL202" s="14" t="s">
        <v>132</v>
      </c>
      <c r="BM202" s="170" t="s">
        <v>646</v>
      </c>
    </row>
    <row r="203" spans="1:65" s="2" customFormat="1" ht="24" customHeight="1">
      <c r="A203" s="29"/>
      <c r="B203" s="158"/>
      <c r="C203" s="159" t="s">
        <v>647</v>
      </c>
      <c r="D203" s="159" t="s">
        <v>128</v>
      </c>
      <c r="E203" s="160" t="s">
        <v>648</v>
      </c>
      <c r="F203" s="161" t="s">
        <v>649</v>
      </c>
      <c r="G203" s="162" t="s">
        <v>208</v>
      </c>
      <c r="H203" s="163">
        <v>79</v>
      </c>
      <c r="I203" s="164"/>
      <c r="J203" s="163">
        <f t="shared" si="20"/>
        <v>0</v>
      </c>
      <c r="K203" s="165"/>
      <c r="L203" s="30"/>
      <c r="M203" s="166" t="s">
        <v>1</v>
      </c>
      <c r="N203" s="167" t="s">
        <v>41</v>
      </c>
      <c r="O203" s="55"/>
      <c r="P203" s="168">
        <f t="shared" si="21"/>
        <v>0</v>
      </c>
      <c r="Q203" s="168">
        <v>6.9999999999999994E-5</v>
      </c>
      <c r="R203" s="168">
        <f t="shared" si="22"/>
        <v>5.5299999999999993E-3</v>
      </c>
      <c r="S203" s="168">
        <v>0</v>
      </c>
      <c r="T203" s="169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0" t="s">
        <v>132</v>
      </c>
      <c r="AT203" s="170" t="s">
        <v>128</v>
      </c>
      <c r="AU203" s="170" t="s">
        <v>75</v>
      </c>
      <c r="AY203" s="14" t="s">
        <v>125</v>
      </c>
      <c r="BE203" s="171">
        <f t="shared" si="24"/>
        <v>0</v>
      </c>
      <c r="BF203" s="171">
        <f t="shared" si="25"/>
        <v>0</v>
      </c>
      <c r="BG203" s="171">
        <f t="shared" si="26"/>
        <v>0</v>
      </c>
      <c r="BH203" s="171">
        <f t="shared" si="27"/>
        <v>0</v>
      </c>
      <c r="BI203" s="171">
        <f t="shared" si="28"/>
        <v>0</v>
      </c>
      <c r="BJ203" s="14" t="s">
        <v>133</v>
      </c>
      <c r="BK203" s="172">
        <f t="shared" si="29"/>
        <v>0</v>
      </c>
      <c r="BL203" s="14" t="s">
        <v>132</v>
      </c>
      <c r="BM203" s="170" t="s">
        <v>650</v>
      </c>
    </row>
    <row r="204" spans="1:65" s="2" customFormat="1" ht="24" customHeight="1">
      <c r="A204" s="29"/>
      <c r="B204" s="158"/>
      <c r="C204" s="159" t="s">
        <v>651</v>
      </c>
      <c r="D204" s="159" t="s">
        <v>128</v>
      </c>
      <c r="E204" s="160" t="s">
        <v>652</v>
      </c>
      <c r="F204" s="161" t="s">
        <v>653</v>
      </c>
      <c r="G204" s="162" t="s">
        <v>208</v>
      </c>
      <c r="H204" s="163">
        <v>49</v>
      </c>
      <c r="I204" s="164"/>
      <c r="J204" s="163">
        <f t="shared" si="20"/>
        <v>0</v>
      </c>
      <c r="K204" s="165"/>
      <c r="L204" s="30"/>
      <c r="M204" s="183" t="s">
        <v>1</v>
      </c>
      <c r="N204" s="184" t="s">
        <v>41</v>
      </c>
      <c r="O204" s="185"/>
      <c r="P204" s="186">
        <f t="shared" si="21"/>
        <v>0</v>
      </c>
      <c r="Q204" s="186">
        <v>9.0000000000000006E-5</v>
      </c>
      <c r="R204" s="186">
        <f t="shared" si="22"/>
        <v>4.4099999999999999E-3</v>
      </c>
      <c r="S204" s="186">
        <v>0</v>
      </c>
      <c r="T204" s="187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0" t="s">
        <v>132</v>
      </c>
      <c r="AT204" s="170" t="s">
        <v>128</v>
      </c>
      <c r="AU204" s="170" t="s">
        <v>75</v>
      </c>
      <c r="AY204" s="14" t="s">
        <v>125</v>
      </c>
      <c r="BE204" s="171">
        <f t="shared" si="24"/>
        <v>0</v>
      </c>
      <c r="BF204" s="171">
        <f t="shared" si="25"/>
        <v>0</v>
      </c>
      <c r="BG204" s="171">
        <f t="shared" si="26"/>
        <v>0</v>
      </c>
      <c r="BH204" s="171">
        <f t="shared" si="27"/>
        <v>0</v>
      </c>
      <c r="BI204" s="171">
        <f t="shared" si="28"/>
        <v>0</v>
      </c>
      <c r="BJ204" s="14" t="s">
        <v>133</v>
      </c>
      <c r="BK204" s="172">
        <f t="shared" si="29"/>
        <v>0</v>
      </c>
      <c r="BL204" s="14" t="s">
        <v>132</v>
      </c>
      <c r="BM204" s="170" t="s">
        <v>654</v>
      </c>
    </row>
    <row r="205" spans="1:65" s="2" customFormat="1" ht="7" customHeight="1">
      <c r="A205" s="29"/>
      <c r="B205" s="44"/>
      <c r="C205" s="45"/>
      <c r="D205" s="45"/>
      <c r="E205" s="45"/>
      <c r="F205" s="45"/>
      <c r="G205" s="45"/>
      <c r="H205" s="45"/>
      <c r="I205" s="117"/>
      <c r="J205" s="45"/>
      <c r="K205" s="45"/>
      <c r="L205" s="30"/>
      <c r="M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</row>
  </sheetData>
  <autoFilter ref="C115:K204" xr:uid="{00000000-0009-0000-0000-000003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52"/>
  <sheetViews>
    <sheetView showGridLines="0" tabSelected="1" topLeftCell="A123" workbookViewId="0">
      <selection activeCell="F154" sqref="F154"/>
    </sheetView>
  </sheetViews>
  <sheetFormatPr baseColWidth="10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50.75" style="1" customWidth="1"/>
    <col min="7" max="7" width="7" style="1" customWidth="1"/>
    <col min="8" max="8" width="11.5" style="1" customWidth="1"/>
    <col min="9" max="9" width="20.25" style="90" customWidth="1"/>
    <col min="10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I2" s="90"/>
      <c r="L2" s="194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4" t="s">
        <v>93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75</v>
      </c>
    </row>
    <row r="4" spans="1:46" s="1" customFormat="1" ht="25" customHeight="1">
      <c r="B4" s="17"/>
      <c r="D4" s="18" t="s">
        <v>94</v>
      </c>
      <c r="I4" s="90"/>
      <c r="L4" s="17"/>
      <c r="M4" s="92" t="s">
        <v>9</v>
      </c>
      <c r="AT4" s="14" t="s">
        <v>3</v>
      </c>
    </row>
    <row r="5" spans="1:46" s="1" customFormat="1" ht="7" customHeight="1">
      <c r="B5" s="17"/>
      <c r="I5" s="90"/>
      <c r="L5" s="17"/>
    </row>
    <row r="6" spans="1:46" s="1" customFormat="1" ht="12" customHeight="1">
      <c r="B6" s="17"/>
      <c r="D6" s="24" t="s">
        <v>14</v>
      </c>
      <c r="I6" s="90"/>
      <c r="L6" s="17"/>
    </row>
    <row r="7" spans="1:46" s="1" customFormat="1" ht="16.5" customHeight="1">
      <c r="B7" s="17"/>
      <c r="E7" s="230" t="str">
        <f>'Rekapitulácia stavby'!K6</f>
        <v>Rekonštrukcia kotolne viacúčelovej budovy PAPRADNO</v>
      </c>
      <c r="F7" s="231"/>
      <c r="G7" s="231"/>
      <c r="H7" s="231"/>
      <c r="I7" s="90"/>
      <c r="L7" s="17"/>
    </row>
    <row r="8" spans="1:46" s="2" customFormat="1" ht="12" customHeight="1">
      <c r="A8" s="29"/>
      <c r="B8" s="30"/>
      <c r="C8" s="29"/>
      <c r="D8" s="24" t="s">
        <v>95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2" t="s">
        <v>655</v>
      </c>
      <c r="F9" s="229"/>
      <c r="G9" s="229"/>
      <c r="H9" s="229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'Rekapitulácia stavby'!AN8</f>
        <v>11. 3. 2019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75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94" t="s">
        <v>25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2" t="str">
        <f>'Rekapitulácia stavby'!E14</f>
        <v>Vyplň údaj</v>
      </c>
      <c r="F18" s="205"/>
      <c r="G18" s="205"/>
      <c r="H18" s="205"/>
      <c r="I18" s="9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9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33</v>
      </c>
      <c r="F24" s="29"/>
      <c r="G24" s="29"/>
      <c r="H24" s="29"/>
      <c r="I24" s="9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5" customHeight="1">
      <c r="A30" s="29"/>
      <c r="B30" s="30"/>
      <c r="C30" s="29"/>
      <c r="D30" s="100" t="s">
        <v>35</v>
      </c>
      <c r="E30" s="29"/>
      <c r="F30" s="29"/>
      <c r="G30" s="29"/>
      <c r="H30" s="29"/>
      <c r="I30" s="93"/>
      <c r="J30" s="68">
        <f>ROUND(J121,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101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" customHeight="1">
      <c r="A33" s="29"/>
      <c r="B33" s="30"/>
      <c r="C33" s="29"/>
      <c r="D33" s="102" t="s">
        <v>39</v>
      </c>
      <c r="E33" s="24" t="s">
        <v>40</v>
      </c>
      <c r="F33" s="103">
        <f>ROUND((SUM(BE121:BE151)),  2)</f>
        <v>0</v>
      </c>
      <c r="G33" s="29"/>
      <c r="H33" s="29"/>
      <c r="I33" s="104">
        <v>0.2</v>
      </c>
      <c r="J33" s="103">
        <f>ROUND(((SUM(BE121:BE151))*I33),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" customHeight="1">
      <c r="A34" s="29"/>
      <c r="B34" s="30"/>
      <c r="C34" s="29"/>
      <c r="D34" s="29"/>
      <c r="E34" s="24" t="s">
        <v>41</v>
      </c>
      <c r="F34" s="103">
        <f>ROUND((SUM(BF121:BF151)),  2)</f>
        <v>0</v>
      </c>
      <c r="G34" s="29"/>
      <c r="H34" s="29"/>
      <c r="I34" s="104">
        <v>0.2</v>
      </c>
      <c r="J34" s="103">
        <f>ROUND(((SUM(BF121:BF151))*I34),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" hidden="1" customHeight="1">
      <c r="A35" s="29"/>
      <c r="B35" s="30"/>
      <c r="C35" s="29"/>
      <c r="D35" s="29"/>
      <c r="E35" s="24" t="s">
        <v>42</v>
      </c>
      <c r="F35" s="103">
        <f>ROUND((SUM(BG121:BG151)),  2)</f>
        <v>0</v>
      </c>
      <c r="G35" s="29"/>
      <c r="H35" s="29"/>
      <c r="I35" s="104">
        <v>0.2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" hidden="1" customHeight="1">
      <c r="A36" s="29"/>
      <c r="B36" s="30"/>
      <c r="C36" s="29"/>
      <c r="D36" s="29"/>
      <c r="E36" s="24" t="s">
        <v>43</v>
      </c>
      <c r="F36" s="103">
        <f>ROUND((SUM(BH121:BH151)),  2)</f>
        <v>0</v>
      </c>
      <c r="G36" s="29"/>
      <c r="H36" s="29"/>
      <c r="I36" s="104">
        <v>0.2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" hidden="1" customHeight="1">
      <c r="A37" s="29"/>
      <c r="B37" s="30"/>
      <c r="C37" s="29"/>
      <c r="D37" s="29"/>
      <c r="E37" s="24" t="s">
        <v>44</v>
      </c>
      <c r="F37" s="103">
        <f>ROUND((SUM(BI121:BI151)),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5" customHeight="1">
      <c r="A39" s="29"/>
      <c r="B39" s="30"/>
      <c r="C39" s="105"/>
      <c r="D39" s="106" t="s">
        <v>45</v>
      </c>
      <c r="E39" s="57"/>
      <c r="F39" s="57"/>
      <c r="G39" s="107" t="s">
        <v>46</v>
      </c>
      <c r="H39" s="108" t="s">
        <v>47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" customHeight="1">
      <c r="B41" s="17"/>
      <c r="I41" s="90"/>
      <c r="L41" s="17"/>
    </row>
    <row r="42" spans="1:31" s="1" customFormat="1" ht="14.5" customHeight="1">
      <c r="B42" s="17"/>
      <c r="I42" s="90"/>
      <c r="L42" s="17"/>
    </row>
    <row r="43" spans="1:31" s="1" customFormat="1" ht="14.5" customHeight="1">
      <c r="B43" s="17"/>
      <c r="I43" s="90"/>
      <c r="L43" s="17"/>
    </row>
    <row r="44" spans="1:31" s="1" customFormat="1" ht="14.5" customHeight="1">
      <c r="B44" s="17"/>
      <c r="I44" s="90"/>
      <c r="L44" s="17"/>
    </row>
    <row r="45" spans="1:31" s="1" customFormat="1" ht="14.5" customHeight="1">
      <c r="B45" s="17"/>
      <c r="I45" s="90"/>
      <c r="L45" s="17"/>
    </row>
    <row r="46" spans="1:31" s="1" customFormat="1" ht="14.5" customHeight="1">
      <c r="B46" s="17"/>
      <c r="I46" s="90"/>
      <c r="L46" s="17"/>
    </row>
    <row r="47" spans="1:31" s="1" customFormat="1" ht="14.5" customHeight="1">
      <c r="B47" s="17"/>
      <c r="I47" s="90"/>
      <c r="L47" s="17"/>
    </row>
    <row r="48" spans="1:31" s="1" customFormat="1" ht="14.5" customHeight="1">
      <c r="B48" s="17"/>
      <c r="I48" s="90"/>
      <c r="L48" s="17"/>
    </row>
    <row r="49" spans="1:31" s="1" customFormat="1" ht="14.5" customHeight="1">
      <c r="B49" s="17"/>
      <c r="I49" s="90"/>
      <c r="L49" s="17"/>
    </row>
    <row r="50" spans="1:31" s="2" customFormat="1" ht="14.5" customHeight="1">
      <c r="B50" s="39"/>
      <c r="D50" s="40" t="s">
        <v>48</v>
      </c>
      <c r="E50" s="41"/>
      <c r="F50" s="41"/>
      <c r="G50" s="40" t="s">
        <v>49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114"/>
      <c r="J61" s="11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114"/>
      <c r="J76" s="11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" customHeight="1">
      <c r="A82" s="29"/>
      <c r="B82" s="30"/>
      <c r="C82" s="18" t="s">
        <v>97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0" t="str">
        <f>E7</f>
        <v>Rekonštrukcia kotolne viacúčelovej budovy PAPRADNO</v>
      </c>
      <c r="F85" s="231"/>
      <c r="G85" s="231"/>
      <c r="H85" s="231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95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2" t="str">
        <f>E9</f>
        <v>04 - vykurovacie telesá</v>
      </c>
      <c r="F87" s="229"/>
      <c r="G87" s="229"/>
      <c r="H87" s="229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obec Papradno</v>
      </c>
      <c r="G89" s="29"/>
      <c r="H89" s="29"/>
      <c r="I89" s="94" t="s">
        <v>20</v>
      </c>
      <c r="J89" s="52" t="str">
        <f>IF(J12="","",J12)</f>
        <v>11. 3. 2019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8" customHeight="1">
      <c r="A91" s="29"/>
      <c r="B91" s="30"/>
      <c r="C91" s="24" t="s">
        <v>22</v>
      </c>
      <c r="D91" s="29"/>
      <c r="E91" s="29"/>
      <c r="F91" s="22" t="str">
        <f>E15</f>
        <v xml:space="preserve">Obec Papradno, Papradno č. 315, 018 13 </v>
      </c>
      <c r="G91" s="29"/>
      <c r="H91" s="29"/>
      <c r="I91" s="94" t="s">
        <v>28</v>
      </c>
      <c r="J91" s="27" t="str">
        <f>E21</f>
        <v>Ing. arch Joyf Sobčák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>SOARCH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2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98</v>
      </c>
      <c r="D94" s="105"/>
      <c r="E94" s="105"/>
      <c r="F94" s="105"/>
      <c r="G94" s="105"/>
      <c r="H94" s="105"/>
      <c r="I94" s="120"/>
      <c r="J94" s="121" t="s">
        <v>99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2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75" customHeight="1">
      <c r="A96" s="29"/>
      <c r="B96" s="30"/>
      <c r="C96" s="122" t="s">
        <v>100</v>
      </c>
      <c r="D96" s="29"/>
      <c r="E96" s="29"/>
      <c r="F96" s="29"/>
      <c r="G96" s="29"/>
      <c r="H96" s="29"/>
      <c r="I96" s="93"/>
      <c r="J96" s="68">
        <f>J121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101</v>
      </c>
    </row>
    <row r="97" spans="1:31" s="9" customFormat="1" ht="25" customHeight="1">
      <c r="B97" s="123"/>
      <c r="D97" s="124" t="s">
        <v>656</v>
      </c>
      <c r="E97" s="125"/>
      <c r="F97" s="125"/>
      <c r="G97" s="125"/>
      <c r="H97" s="125"/>
      <c r="I97" s="126"/>
      <c r="J97" s="127">
        <f>J122</f>
        <v>0</v>
      </c>
      <c r="L97" s="123"/>
    </row>
    <row r="98" spans="1:31" s="10" customFormat="1" ht="20" customHeight="1">
      <c r="B98" s="128"/>
      <c r="D98" s="129" t="s">
        <v>657</v>
      </c>
      <c r="E98" s="130"/>
      <c r="F98" s="130"/>
      <c r="G98" s="130"/>
      <c r="H98" s="130"/>
      <c r="I98" s="131"/>
      <c r="J98" s="132">
        <f>J123</f>
        <v>0</v>
      </c>
      <c r="L98" s="128"/>
    </row>
    <row r="99" spans="1:31" s="9" customFormat="1" ht="25" customHeight="1">
      <c r="B99" s="123"/>
      <c r="D99" s="124" t="s">
        <v>658</v>
      </c>
      <c r="E99" s="125"/>
      <c r="F99" s="125"/>
      <c r="G99" s="125"/>
      <c r="H99" s="125"/>
      <c r="I99" s="126"/>
      <c r="J99" s="127">
        <f>J126</f>
        <v>0</v>
      </c>
      <c r="L99" s="123"/>
    </row>
    <row r="100" spans="1:31" s="10" customFormat="1" ht="20" customHeight="1">
      <c r="B100" s="128"/>
      <c r="D100" s="129" t="s">
        <v>659</v>
      </c>
      <c r="E100" s="130"/>
      <c r="F100" s="130"/>
      <c r="G100" s="130"/>
      <c r="H100" s="130"/>
      <c r="I100" s="131"/>
      <c r="J100" s="132">
        <f>J127</f>
        <v>0</v>
      </c>
      <c r="L100" s="128"/>
    </row>
    <row r="101" spans="1:31" s="10" customFormat="1" ht="20" customHeight="1">
      <c r="B101" s="128"/>
      <c r="D101" s="129" t="s">
        <v>660</v>
      </c>
      <c r="E101" s="130"/>
      <c r="F101" s="130"/>
      <c r="G101" s="130"/>
      <c r="H101" s="130"/>
      <c r="I101" s="131"/>
      <c r="J101" s="132">
        <f>J136</f>
        <v>0</v>
      </c>
      <c r="L101" s="128"/>
    </row>
    <row r="102" spans="1:31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93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7" customHeight="1">
      <c r="A103" s="29"/>
      <c r="B103" s="44"/>
      <c r="C103" s="45"/>
      <c r="D103" s="45"/>
      <c r="E103" s="45"/>
      <c r="F103" s="45"/>
      <c r="G103" s="45"/>
      <c r="H103" s="45"/>
      <c r="I103" s="117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7" customHeight="1">
      <c r="A107" s="29"/>
      <c r="B107" s="46"/>
      <c r="C107" s="47"/>
      <c r="D107" s="47"/>
      <c r="E107" s="47"/>
      <c r="F107" s="47"/>
      <c r="G107" s="47"/>
      <c r="H107" s="47"/>
      <c r="I107" s="118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5" customHeight="1">
      <c r="A108" s="29"/>
      <c r="B108" s="30"/>
      <c r="C108" s="18" t="s">
        <v>112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7" customHeight="1">
      <c r="A109" s="29"/>
      <c r="B109" s="30"/>
      <c r="C109" s="29"/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14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30" t="str">
        <f>E7</f>
        <v>Rekonštrukcia kotolne viacúčelovej budovy PAPRADNO</v>
      </c>
      <c r="F111" s="231"/>
      <c r="G111" s="231"/>
      <c r="H111" s="231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95</v>
      </c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02" t="str">
        <f>E9</f>
        <v>04 - vykurovacie telesá</v>
      </c>
      <c r="F113" s="229"/>
      <c r="G113" s="229"/>
      <c r="H113" s="2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7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18</v>
      </c>
      <c r="D115" s="29"/>
      <c r="E115" s="29"/>
      <c r="F115" s="22" t="str">
        <f>F12</f>
        <v>obec Papradno</v>
      </c>
      <c r="G115" s="29"/>
      <c r="H115" s="29"/>
      <c r="I115" s="94" t="s">
        <v>20</v>
      </c>
      <c r="J115" s="52" t="str">
        <f>IF(J12="","",J12)</f>
        <v>11. 3. 2019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7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28" customHeight="1">
      <c r="A117" s="29"/>
      <c r="B117" s="30"/>
      <c r="C117" s="24" t="s">
        <v>22</v>
      </c>
      <c r="D117" s="29"/>
      <c r="E117" s="29"/>
      <c r="F117" s="22" t="str">
        <f>E15</f>
        <v xml:space="preserve">Obec Papradno, Papradno č. 315, 018 13 </v>
      </c>
      <c r="G117" s="29"/>
      <c r="H117" s="29"/>
      <c r="I117" s="94" t="s">
        <v>28</v>
      </c>
      <c r="J117" s="27" t="str">
        <f>E21</f>
        <v>Ing. arch Joyf Sobčák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5" customHeight="1">
      <c r="A118" s="29"/>
      <c r="B118" s="30"/>
      <c r="C118" s="24" t="s">
        <v>26</v>
      </c>
      <c r="D118" s="29"/>
      <c r="E118" s="29"/>
      <c r="F118" s="22" t="str">
        <f>IF(E18="","",E18)</f>
        <v>Vyplň údaj</v>
      </c>
      <c r="G118" s="29"/>
      <c r="H118" s="29"/>
      <c r="I118" s="94" t="s">
        <v>32</v>
      </c>
      <c r="J118" s="27" t="str">
        <f>E24</f>
        <v>SOARCH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25" customHeight="1">
      <c r="A119" s="29"/>
      <c r="B119" s="30"/>
      <c r="C119" s="29"/>
      <c r="D119" s="29"/>
      <c r="E119" s="29"/>
      <c r="F119" s="29"/>
      <c r="G119" s="29"/>
      <c r="H119" s="29"/>
      <c r="I119" s="93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33"/>
      <c r="B120" s="134"/>
      <c r="C120" s="135" t="s">
        <v>113</v>
      </c>
      <c r="D120" s="136" t="s">
        <v>60</v>
      </c>
      <c r="E120" s="136" t="s">
        <v>56</v>
      </c>
      <c r="F120" s="136" t="s">
        <v>57</v>
      </c>
      <c r="G120" s="136" t="s">
        <v>114</v>
      </c>
      <c r="H120" s="136" t="s">
        <v>115</v>
      </c>
      <c r="I120" s="137" t="s">
        <v>116</v>
      </c>
      <c r="J120" s="138" t="s">
        <v>99</v>
      </c>
      <c r="K120" s="139" t="s">
        <v>117</v>
      </c>
      <c r="L120" s="140"/>
      <c r="M120" s="59" t="s">
        <v>1</v>
      </c>
      <c r="N120" s="60" t="s">
        <v>39</v>
      </c>
      <c r="O120" s="60" t="s">
        <v>118</v>
      </c>
      <c r="P120" s="60" t="s">
        <v>119</v>
      </c>
      <c r="Q120" s="60" t="s">
        <v>120</v>
      </c>
      <c r="R120" s="60" t="s">
        <v>121</v>
      </c>
      <c r="S120" s="60" t="s">
        <v>122</v>
      </c>
      <c r="T120" s="61" t="s">
        <v>123</v>
      </c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</row>
    <row r="121" spans="1:65" s="2" customFormat="1" ht="22.75" customHeight="1">
      <c r="A121" s="29"/>
      <c r="B121" s="30"/>
      <c r="C121" s="66" t="s">
        <v>100</v>
      </c>
      <c r="D121" s="29"/>
      <c r="E121" s="29"/>
      <c r="F121" s="29"/>
      <c r="G121" s="29"/>
      <c r="H121" s="29"/>
      <c r="I121" s="93"/>
      <c r="J121" s="141">
        <f>BK121</f>
        <v>0</v>
      </c>
      <c r="K121" s="29"/>
      <c r="L121" s="30"/>
      <c r="M121" s="62"/>
      <c r="N121" s="53"/>
      <c r="O121" s="63"/>
      <c r="P121" s="142">
        <f>P122+P126</f>
        <v>0</v>
      </c>
      <c r="Q121" s="63"/>
      <c r="R121" s="142">
        <f>R122+R126</f>
        <v>2.3411599999999999</v>
      </c>
      <c r="S121" s="63"/>
      <c r="T121" s="143">
        <f>T122+T126</f>
        <v>3.7576499999999999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74</v>
      </c>
      <c r="AU121" s="14" t="s">
        <v>101</v>
      </c>
      <c r="BK121" s="144">
        <f>BK122+BK126</f>
        <v>0</v>
      </c>
    </row>
    <row r="122" spans="1:65" s="12" customFormat="1" ht="26" customHeight="1">
      <c r="B122" s="145"/>
      <c r="D122" s="146" t="s">
        <v>74</v>
      </c>
      <c r="E122" s="147" t="s">
        <v>661</v>
      </c>
      <c r="F122" s="147" t="s">
        <v>662</v>
      </c>
      <c r="I122" s="148"/>
      <c r="J122" s="149">
        <f>BK122</f>
        <v>0</v>
      </c>
      <c r="L122" s="145"/>
      <c r="M122" s="150"/>
      <c r="N122" s="151"/>
      <c r="O122" s="151"/>
      <c r="P122" s="152">
        <f>P123</f>
        <v>0</v>
      </c>
      <c r="Q122" s="151"/>
      <c r="R122" s="152">
        <f>R123</f>
        <v>0</v>
      </c>
      <c r="S122" s="151"/>
      <c r="T122" s="153">
        <f>T123</f>
        <v>0</v>
      </c>
      <c r="AR122" s="146" t="s">
        <v>83</v>
      </c>
      <c r="AT122" s="154" t="s">
        <v>74</v>
      </c>
      <c r="AU122" s="154" t="s">
        <v>75</v>
      </c>
      <c r="AY122" s="146" t="s">
        <v>125</v>
      </c>
      <c r="BK122" s="155">
        <f>BK123</f>
        <v>0</v>
      </c>
    </row>
    <row r="123" spans="1:65" s="12" customFormat="1" ht="22.75" customHeight="1">
      <c r="B123" s="145"/>
      <c r="D123" s="146" t="s">
        <v>74</v>
      </c>
      <c r="E123" s="156" t="s">
        <v>663</v>
      </c>
      <c r="F123" s="156" t="s">
        <v>664</v>
      </c>
      <c r="I123" s="148"/>
      <c r="J123" s="157">
        <f>BK123</f>
        <v>0</v>
      </c>
      <c r="L123" s="145"/>
      <c r="M123" s="150"/>
      <c r="N123" s="151"/>
      <c r="O123" s="151"/>
      <c r="P123" s="152">
        <f>SUM(P124:P125)</f>
        <v>0</v>
      </c>
      <c r="Q123" s="151"/>
      <c r="R123" s="152">
        <f>SUM(R124:R125)</f>
        <v>0</v>
      </c>
      <c r="S123" s="151"/>
      <c r="T123" s="153">
        <f>SUM(T124:T125)</f>
        <v>0</v>
      </c>
      <c r="AR123" s="146" t="s">
        <v>83</v>
      </c>
      <c r="AT123" s="154" t="s">
        <v>74</v>
      </c>
      <c r="AU123" s="154" t="s">
        <v>83</v>
      </c>
      <c r="AY123" s="146" t="s">
        <v>125</v>
      </c>
      <c r="BK123" s="155">
        <f>SUM(BK124:BK125)</f>
        <v>0</v>
      </c>
    </row>
    <row r="124" spans="1:65" s="2" customFormat="1" ht="16.5" customHeight="1">
      <c r="A124" s="29"/>
      <c r="B124" s="158"/>
      <c r="C124" s="159" t="s">
        <v>83</v>
      </c>
      <c r="D124" s="159" t="s">
        <v>128</v>
      </c>
      <c r="E124" s="160" t="s">
        <v>351</v>
      </c>
      <c r="F124" s="161" t="s">
        <v>352</v>
      </c>
      <c r="G124" s="162" t="s">
        <v>252</v>
      </c>
      <c r="H124" s="163">
        <v>72</v>
      </c>
      <c r="I124" s="164"/>
      <c r="J124" s="163">
        <f>ROUND(I124*H124,3)</f>
        <v>0</v>
      </c>
      <c r="K124" s="165"/>
      <c r="L124" s="30"/>
      <c r="M124" s="166" t="s">
        <v>1</v>
      </c>
      <c r="N124" s="167" t="s">
        <v>41</v>
      </c>
      <c r="O124" s="55"/>
      <c r="P124" s="168">
        <f>O124*H124</f>
        <v>0</v>
      </c>
      <c r="Q124" s="168">
        <v>0</v>
      </c>
      <c r="R124" s="168">
        <f>Q124*H124</f>
        <v>0</v>
      </c>
      <c r="S124" s="168">
        <v>0</v>
      </c>
      <c r="T124" s="169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0" t="s">
        <v>132</v>
      </c>
      <c r="AT124" s="170" t="s">
        <v>128</v>
      </c>
      <c r="AU124" s="170" t="s">
        <v>133</v>
      </c>
      <c r="AY124" s="14" t="s">
        <v>125</v>
      </c>
      <c r="BE124" s="171">
        <f>IF(N124="základná",J124,0)</f>
        <v>0</v>
      </c>
      <c r="BF124" s="171">
        <f>IF(N124="znížená",J124,0)</f>
        <v>0</v>
      </c>
      <c r="BG124" s="171">
        <f>IF(N124="zákl. prenesená",J124,0)</f>
        <v>0</v>
      </c>
      <c r="BH124" s="171">
        <f>IF(N124="zníž. prenesená",J124,0)</f>
        <v>0</v>
      </c>
      <c r="BI124" s="171">
        <f>IF(N124="nulová",J124,0)</f>
        <v>0</v>
      </c>
      <c r="BJ124" s="14" t="s">
        <v>133</v>
      </c>
      <c r="BK124" s="172">
        <f>ROUND(I124*H124,3)</f>
        <v>0</v>
      </c>
      <c r="BL124" s="14" t="s">
        <v>132</v>
      </c>
      <c r="BM124" s="170" t="s">
        <v>665</v>
      </c>
    </row>
    <row r="125" spans="1:65" s="2" customFormat="1" ht="16.5" customHeight="1">
      <c r="A125" s="29"/>
      <c r="B125" s="158"/>
      <c r="C125" s="159" t="s">
        <v>133</v>
      </c>
      <c r="D125" s="159" t="s">
        <v>128</v>
      </c>
      <c r="E125" s="160" t="s">
        <v>366</v>
      </c>
      <c r="F125" s="161" t="s">
        <v>367</v>
      </c>
      <c r="G125" s="162" t="s">
        <v>252</v>
      </c>
      <c r="H125" s="163">
        <v>20</v>
      </c>
      <c r="I125" s="164"/>
      <c r="J125" s="163">
        <f>ROUND(I125*H125,3)</f>
        <v>0</v>
      </c>
      <c r="K125" s="165"/>
      <c r="L125" s="30"/>
      <c r="M125" s="166" t="s">
        <v>1</v>
      </c>
      <c r="N125" s="167" t="s">
        <v>41</v>
      </c>
      <c r="O125" s="55"/>
      <c r="P125" s="168">
        <f>O125*H125</f>
        <v>0</v>
      </c>
      <c r="Q125" s="168">
        <v>0</v>
      </c>
      <c r="R125" s="168">
        <f>Q125*H125</f>
        <v>0</v>
      </c>
      <c r="S125" s="168">
        <v>0</v>
      </c>
      <c r="T125" s="169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0" t="s">
        <v>132</v>
      </c>
      <c r="AT125" s="170" t="s">
        <v>128</v>
      </c>
      <c r="AU125" s="170" t="s">
        <v>133</v>
      </c>
      <c r="AY125" s="14" t="s">
        <v>125</v>
      </c>
      <c r="BE125" s="171">
        <f>IF(N125="základná",J125,0)</f>
        <v>0</v>
      </c>
      <c r="BF125" s="171">
        <f>IF(N125="znížená",J125,0)</f>
        <v>0</v>
      </c>
      <c r="BG125" s="171">
        <f>IF(N125="zákl. prenesená",J125,0)</f>
        <v>0</v>
      </c>
      <c r="BH125" s="171">
        <f>IF(N125="zníž. prenesená",J125,0)</f>
        <v>0</v>
      </c>
      <c r="BI125" s="171">
        <f>IF(N125="nulová",J125,0)</f>
        <v>0</v>
      </c>
      <c r="BJ125" s="14" t="s">
        <v>133</v>
      </c>
      <c r="BK125" s="172">
        <f>ROUND(I125*H125,3)</f>
        <v>0</v>
      </c>
      <c r="BL125" s="14" t="s">
        <v>132</v>
      </c>
      <c r="BM125" s="170" t="s">
        <v>666</v>
      </c>
    </row>
    <row r="126" spans="1:65" s="12" customFormat="1" ht="26" customHeight="1">
      <c r="B126" s="145"/>
      <c r="D126" s="146" t="s">
        <v>74</v>
      </c>
      <c r="E126" s="147" t="s">
        <v>124</v>
      </c>
      <c r="F126" s="147" t="s">
        <v>667</v>
      </c>
      <c r="I126" s="148"/>
      <c r="J126" s="149">
        <f>BK126</f>
        <v>0</v>
      </c>
      <c r="L126" s="145"/>
      <c r="M126" s="150"/>
      <c r="N126" s="151"/>
      <c r="O126" s="151"/>
      <c r="P126" s="152">
        <f>P127+P136</f>
        <v>0</v>
      </c>
      <c r="Q126" s="151"/>
      <c r="R126" s="152">
        <f>R127+R136</f>
        <v>2.3411599999999999</v>
      </c>
      <c r="S126" s="151"/>
      <c r="T126" s="153">
        <f>T127+T136</f>
        <v>3.7576499999999999</v>
      </c>
      <c r="AR126" s="146" t="s">
        <v>133</v>
      </c>
      <c r="AT126" s="154" t="s">
        <v>74</v>
      </c>
      <c r="AU126" s="154" t="s">
        <v>75</v>
      </c>
      <c r="AY126" s="146" t="s">
        <v>125</v>
      </c>
      <c r="BK126" s="155">
        <f>BK127+BK136</f>
        <v>0</v>
      </c>
    </row>
    <row r="127" spans="1:65" s="12" customFormat="1" ht="22.75" customHeight="1">
      <c r="B127" s="145"/>
      <c r="D127" s="146" t="s">
        <v>74</v>
      </c>
      <c r="E127" s="156" t="s">
        <v>668</v>
      </c>
      <c r="F127" s="156" t="s">
        <v>669</v>
      </c>
      <c r="I127" s="148"/>
      <c r="J127" s="157">
        <f>BK127</f>
        <v>0</v>
      </c>
      <c r="L127" s="145"/>
      <c r="M127" s="150"/>
      <c r="N127" s="151"/>
      <c r="O127" s="151"/>
      <c r="P127" s="152">
        <f>SUM(P128:P135)</f>
        <v>0</v>
      </c>
      <c r="Q127" s="151"/>
      <c r="R127" s="152">
        <f>SUM(R128:R135)</f>
        <v>1.7760000000000001E-2</v>
      </c>
      <c r="S127" s="151"/>
      <c r="T127" s="153">
        <f>SUM(T128:T135)</f>
        <v>0</v>
      </c>
      <c r="AR127" s="146" t="s">
        <v>133</v>
      </c>
      <c r="AT127" s="154" t="s">
        <v>74</v>
      </c>
      <c r="AU127" s="154" t="s">
        <v>83</v>
      </c>
      <c r="AY127" s="146" t="s">
        <v>125</v>
      </c>
      <c r="BK127" s="155">
        <f>SUM(BK128:BK135)</f>
        <v>0</v>
      </c>
    </row>
    <row r="128" spans="1:65" s="2" customFormat="1" ht="16.5" customHeight="1">
      <c r="A128" s="29"/>
      <c r="B128" s="158"/>
      <c r="C128" s="159" t="s">
        <v>138</v>
      </c>
      <c r="D128" s="159" t="s">
        <v>128</v>
      </c>
      <c r="E128" s="160" t="s">
        <v>670</v>
      </c>
      <c r="F128" s="161" t="s">
        <v>671</v>
      </c>
      <c r="G128" s="162" t="s">
        <v>340</v>
      </c>
      <c r="H128" s="163">
        <v>148</v>
      </c>
      <c r="I128" s="164"/>
      <c r="J128" s="163">
        <f t="shared" ref="J128:J135" si="0">ROUND(I128*H128,3)</f>
        <v>0</v>
      </c>
      <c r="K128" s="165"/>
      <c r="L128" s="30"/>
      <c r="M128" s="166" t="s">
        <v>1</v>
      </c>
      <c r="N128" s="167" t="s">
        <v>41</v>
      </c>
      <c r="O128" s="55"/>
      <c r="P128" s="168">
        <f t="shared" ref="P128:P135" si="1">O128*H128</f>
        <v>0</v>
      </c>
      <c r="Q128" s="168">
        <v>1.2E-4</v>
      </c>
      <c r="R128" s="168">
        <f t="shared" ref="R128:R135" si="2">Q128*H128</f>
        <v>1.7760000000000001E-2</v>
      </c>
      <c r="S128" s="168">
        <v>0</v>
      </c>
      <c r="T128" s="169">
        <f t="shared" ref="T128:T135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0" t="s">
        <v>191</v>
      </c>
      <c r="AT128" s="170" t="s">
        <v>128</v>
      </c>
      <c r="AU128" s="170" t="s">
        <v>133</v>
      </c>
      <c r="AY128" s="14" t="s">
        <v>125</v>
      </c>
      <c r="BE128" s="171">
        <f t="shared" ref="BE128:BE135" si="4">IF(N128="základná",J128,0)</f>
        <v>0</v>
      </c>
      <c r="BF128" s="171">
        <f t="shared" ref="BF128:BF135" si="5">IF(N128="znížená",J128,0)</f>
        <v>0</v>
      </c>
      <c r="BG128" s="171">
        <f t="shared" ref="BG128:BG135" si="6">IF(N128="zákl. prenesená",J128,0)</f>
        <v>0</v>
      </c>
      <c r="BH128" s="171">
        <f t="shared" ref="BH128:BH135" si="7">IF(N128="zníž. prenesená",J128,0)</f>
        <v>0</v>
      </c>
      <c r="BI128" s="171">
        <f t="shared" ref="BI128:BI135" si="8">IF(N128="nulová",J128,0)</f>
        <v>0</v>
      </c>
      <c r="BJ128" s="14" t="s">
        <v>133</v>
      </c>
      <c r="BK128" s="172">
        <f t="shared" ref="BK128:BK135" si="9">ROUND(I128*H128,3)</f>
        <v>0</v>
      </c>
      <c r="BL128" s="14" t="s">
        <v>191</v>
      </c>
      <c r="BM128" s="170" t="s">
        <v>672</v>
      </c>
    </row>
    <row r="129" spans="1:65" s="2" customFormat="1" ht="16.5" customHeight="1">
      <c r="A129" s="29"/>
      <c r="B129" s="158"/>
      <c r="C129" s="159" t="s">
        <v>132</v>
      </c>
      <c r="D129" s="159" t="s">
        <v>128</v>
      </c>
      <c r="E129" s="160" t="s">
        <v>673</v>
      </c>
      <c r="F129" s="161" t="s">
        <v>674</v>
      </c>
      <c r="G129" s="162" t="s">
        <v>340</v>
      </c>
      <c r="H129" s="163">
        <v>58</v>
      </c>
      <c r="I129" s="164"/>
      <c r="J129" s="163">
        <f t="shared" si="0"/>
        <v>0</v>
      </c>
      <c r="K129" s="165"/>
      <c r="L129" s="30"/>
      <c r="M129" s="166" t="s">
        <v>1</v>
      </c>
      <c r="N129" s="167" t="s">
        <v>41</v>
      </c>
      <c r="O129" s="55"/>
      <c r="P129" s="168">
        <f t="shared" si="1"/>
        <v>0</v>
      </c>
      <c r="Q129" s="168">
        <v>0</v>
      </c>
      <c r="R129" s="168">
        <f t="shared" si="2"/>
        <v>0</v>
      </c>
      <c r="S129" s="168">
        <v>0</v>
      </c>
      <c r="T129" s="16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0" t="s">
        <v>191</v>
      </c>
      <c r="AT129" s="170" t="s">
        <v>128</v>
      </c>
      <c r="AU129" s="170" t="s">
        <v>133</v>
      </c>
      <c r="AY129" s="14" t="s">
        <v>125</v>
      </c>
      <c r="BE129" s="171">
        <f t="shared" si="4"/>
        <v>0</v>
      </c>
      <c r="BF129" s="171">
        <f t="shared" si="5"/>
        <v>0</v>
      </c>
      <c r="BG129" s="171">
        <f t="shared" si="6"/>
        <v>0</v>
      </c>
      <c r="BH129" s="171">
        <f t="shared" si="7"/>
        <v>0</v>
      </c>
      <c r="BI129" s="171">
        <f t="shared" si="8"/>
        <v>0</v>
      </c>
      <c r="BJ129" s="14" t="s">
        <v>133</v>
      </c>
      <c r="BK129" s="172">
        <f t="shared" si="9"/>
        <v>0</v>
      </c>
      <c r="BL129" s="14" t="s">
        <v>191</v>
      </c>
      <c r="BM129" s="170" t="s">
        <v>675</v>
      </c>
    </row>
    <row r="130" spans="1:65" s="2" customFormat="1" ht="16.5" customHeight="1">
      <c r="A130" s="29"/>
      <c r="B130" s="158"/>
      <c r="C130" s="173" t="s">
        <v>145</v>
      </c>
      <c r="D130" s="173" t="s">
        <v>176</v>
      </c>
      <c r="E130" s="174" t="s">
        <v>676</v>
      </c>
      <c r="F130" s="175" t="s">
        <v>677</v>
      </c>
      <c r="G130" s="176" t="s">
        <v>340</v>
      </c>
      <c r="H130" s="177">
        <v>74</v>
      </c>
      <c r="I130" s="178"/>
      <c r="J130" s="177">
        <f t="shared" si="0"/>
        <v>0</v>
      </c>
      <c r="K130" s="179"/>
      <c r="L130" s="180"/>
      <c r="M130" s="181" t="s">
        <v>1</v>
      </c>
      <c r="N130" s="182" t="s">
        <v>41</v>
      </c>
      <c r="O130" s="55"/>
      <c r="P130" s="168">
        <f t="shared" si="1"/>
        <v>0</v>
      </c>
      <c r="Q130" s="168">
        <v>0</v>
      </c>
      <c r="R130" s="168">
        <f t="shared" si="2"/>
        <v>0</v>
      </c>
      <c r="S130" s="168">
        <v>0</v>
      </c>
      <c r="T130" s="16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0" t="s">
        <v>195</v>
      </c>
      <c r="AT130" s="170" t="s">
        <v>176</v>
      </c>
      <c r="AU130" s="170" t="s">
        <v>133</v>
      </c>
      <c r="AY130" s="14" t="s">
        <v>125</v>
      </c>
      <c r="BE130" s="171">
        <f t="shared" si="4"/>
        <v>0</v>
      </c>
      <c r="BF130" s="171">
        <f t="shared" si="5"/>
        <v>0</v>
      </c>
      <c r="BG130" s="171">
        <f t="shared" si="6"/>
        <v>0</v>
      </c>
      <c r="BH130" s="171">
        <f t="shared" si="7"/>
        <v>0</v>
      </c>
      <c r="BI130" s="171">
        <f t="shared" si="8"/>
        <v>0</v>
      </c>
      <c r="BJ130" s="14" t="s">
        <v>133</v>
      </c>
      <c r="BK130" s="172">
        <f t="shared" si="9"/>
        <v>0</v>
      </c>
      <c r="BL130" s="14" t="s">
        <v>191</v>
      </c>
      <c r="BM130" s="170" t="s">
        <v>678</v>
      </c>
    </row>
    <row r="131" spans="1:65" s="2" customFormat="1" ht="16.5" customHeight="1">
      <c r="A131" s="29"/>
      <c r="B131" s="158"/>
      <c r="C131" s="173" t="s">
        <v>152</v>
      </c>
      <c r="D131" s="173" t="s">
        <v>176</v>
      </c>
      <c r="E131" s="174" t="s">
        <v>679</v>
      </c>
      <c r="F131" s="175" t="s">
        <v>680</v>
      </c>
      <c r="G131" s="176" t="s">
        <v>340</v>
      </c>
      <c r="H131" s="177">
        <v>29</v>
      </c>
      <c r="I131" s="178"/>
      <c r="J131" s="177">
        <f t="shared" si="0"/>
        <v>0</v>
      </c>
      <c r="K131" s="179"/>
      <c r="L131" s="180"/>
      <c r="M131" s="181" t="s">
        <v>1</v>
      </c>
      <c r="N131" s="182" t="s">
        <v>41</v>
      </c>
      <c r="O131" s="55"/>
      <c r="P131" s="168">
        <f t="shared" si="1"/>
        <v>0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0" t="s">
        <v>195</v>
      </c>
      <c r="AT131" s="170" t="s">
        <v>176</v>
      </c>
      <c r="AU131" s="170" t="s">
        <v>133</v>
      </c>
      <c r="AY131" s="14" t="s">
        <v>125</v>
      </c>
      <c r="BE131" s="171">
        <f t="shared" si="4"/>
        <v>0</v>
      </c>
      <c r="BF131" s="171">
        <f t="shared" si="5"/>
        <v>0</v>
      </c>
      <c r="BG131" s="171">
        <f t="shared" si="6"/>
        <v>0</v>
      </c>
      <c r="BH131" s="171">
        <f t="shared" si="7"/>
        <v>0</v>
      </c>
      <c r="BI131" s="171">
        <f t="shared" si="8"/>
        <v>0</v>
      </c>
      <c r="BJ131" s="14" t="s">
        <v>133</v>
      </c>
      <c r="BK131" s="172">
        <f t="shared" si="9"/>
        <v>0</v>
      </c>
      <c r="BL131" s="14" t="s">
        <v>191</v>
      </c>
      <c r="BM131" s="170" t="s">
        <v>681</v>
      </c>
    </row>
    <row r="132" spans="1:65" s="2" customFormat="1" ht="16.5" customHeight="1">
      <c r="A132" s="29"/>
      <c r="B132" s="158"/>
      <c r="C132" s="173" t="s">
        <v>158</v>
      </c>
      <c r="D132" s="173" t="s">
        <v>176</v>
      </c>
      <c r="E132" s="174" t="s">
        <v>682</v>
      </c>
      <c r="F132" s="175" t="s">
        <v>683</v>
      </c>
      <c r="G132" s="176" t="s">
        <v>340</v>
      </c>
      <c r="H132" s="177">
        <v>29</v>
      </c>
      <c r="I132" s="178"/>
      <c r="J132" s="177">
        <f t="shared" si="0"/>
        <v>0</v>
      </c>
      <c r="K132" s="179"/>
      <c r="L132" s="180"/>
      <c r="M132" s="181" t="s">
        <v>1</v>
      </c>
      <c r="N132" s="182" t="s">
        <v>41</v>
      </c>
      <c r="O132" s="55"/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0" t="s">
        <v>195</v>
      </c>
      <c r="AT132" s="170" t="s">
        <v>176</v>
      </c>
      <c r="AU132" s="170" t="s">
        <v>133</v>
      </c>
      <c r="AY132" s="14" t="s">
        <v>125</v>
      </c>
      <c r="BE132" s="171">
        <f t="shared" si="4"/>
        <v>0</v>
      </c>
      <c r="BF132" s="171">
        <f t="shared" si="5"/>
        <v>0</v>
      </c>
      <c r="BG132" s="171">
        <f t="shared" si="6"/>
        <v>0</v>
      </c>
      <c r="BH132" s="171">
        <f t="shared" si="7"/>
        <v>0</v>
      </c>
      <c r="BI132" s="171">
        <f t="shared" si="8"/>
        <v>0</v>
      </c>
      <c r="BJ132" s="14" t="s">
        <v>133</v>
      </c>
      <c r="BK132" s="172">
        <f t="shared" si="9"/>
        <v>0</v>
      </c>
      <c r="BL132" s="14" t="s">
        <v>191</v>
      </c>
      <c r="BM132" s="170" t="s">
        <v>684</v>
      </c>
    </row>
    <row r="133" spans="1:65" s="2" customFormat="1" ht="16.5" customHeight="1">
      <c r="A133" s="29"/>
      <c r="B133" s="158"/>
      <c r="C133" s="159" t="s">
        <v>163</v>
      </c>
      <c r="D133" s="159" t="s">
        <v>128</v>
      </c>
      <c r="E133" s="160" t="s">
        <v>517</v>
      </c>
      <c r="F133" s="161" t="s">
        <v>518</v>
      </c>
      <c r="G133" s="162" t="s">
        <v>340</v>
      </c>
      <c r="H133" s="163">
        <v>90</v>
      </c>
      <c r="I133" s="164"/>
      <c r="J133" s="163">
        <f t="shared" si="0"/>
        <v>0</v>
      </c>
      <c r="K133" s="165"/>
      <c r="L133" s="30"/>
      <c r="M133" s="166" t="s">
        <v>1</v>
      </c>
      <c r="N133" s="167" t="s">
        <v>41</v>
      </c>
      <c r="O133" s="55"/>
      <c r="P133" s="168">
        <f t="shared" si="1"/>
        <v>0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0" t="s">
        <v>191</v>
      </c>
      <c r="AT133" s="170" t="s">
        <v>128</v>
      </c>
      <c r="AU133" s="170" t="s">
        <v>133</v>
      </c>
      <c r="AY133" s="14" t="s">
        <v>125</v>
      </c>
      <c r="BE133" s="171">
        <f t="shared" si="4"/>
        <v>0</v>
      </c>
      <c r="BF133" s="171">
        <f t="shared" si="5"/>
        <v>0</v>
      </c>
      <c r="BG133" s="171">
        <f t="shared" si="6"/>
        <v>0</v>
      </c>
      <c r="BH133" s="171">
        <f t="shared" si="7"/>
        <v>0</v>
      </c>
      <c r="BI133" s="171">
        <f t="shared" si="8"/>
        <v>0</v>
      </c>
      <c r="BJ133" s="14" t="s">
        <v>133</v>
      </c>
      <c r="BK133" s="172">
        <f t="shared" si="9"/>
        <v>0</v>
      </c>
      <c r="BL133" s="14" t="s">
        <v>191</v>
      </c>
      <c r="BM133" s="170" t="s">
        <v>685</v>
      </c>
    </row>
    <row r="134" spans="1:65" s="2" customFormat="1" ht="16.5" customHeight="1">
      <c r="A134" s="29"/>
      <c r="B134" s="158"/>
      <c r="C134" s="173" t="s">
        <v>126</v>
      </c>
      <c r="D134" s="173" t="s">
        <v>176</v>
      </c>
      <c r="E134" s="174" t="s">
        <v>686</v>
      </c>
      <c r="F134" s="175" t="s">
        <v>687</v>
      </c>
      <c r="G134" s="176" t="s">
        <v>340</v>
      </c>
      <c r="H134" s="177">
        <v>45</v>
      </c>
      <c r="I134" s="178"/>
      <c r="J134" s="177">
        <f t="shared" si="0"/>
        <v>0</v>
      </c>
      <c r="K134" s="179"/>
      <c r="L134" s="180"/>
      <c r="M134" s="181" t="s">
        <v>1</v>
      </c>
      <c r="N134" s="182" t="s">
        <v>41</v>
      </c>
      <c r="O134" s="55"/>
      <c r="P134" s="168">
        <f t="shared" si="1"/>
        <v>0</v>
      </c>
      <c r="Q134" s="168">
        <v>0</v>
      </c>
      <c r="R134" s="168">
        <f t="shared" si="2"/>
        <v>0</v>
      </c>
      <c r="S134" s="168">
        <v>0</v>
      </c>
      <c r="T134" s="16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0" t="s">
        <v>195</v>
      </c>
      <c r="AT134" s="170" t="s">
        <v>176</v>
      </c>
      <c r="AU134" s="170" t="s">
        <v>133</v>
      </c>
      <c r="AY134" s="14" t="s">
        <v>125</v>
      </c>
      <c r="BE134" s="171">
        <f t="shared" si="4"/>
        <v>0</v>
      </c>
      <c r="BF134" s="171">
        <f t="shared" si="5"/>
        <v>0</v>
      </c>
      <c r="BG134" s="171">
        <f t="shared" si="6"/>
        <v>0</v>
      </c>
      <c r="BH134" s="171">
        <f t="shared" si="7"/>
        <v>0</v>
      </c>
      <c r="BI134" s="171">
        <f t="shared" si="8"/>
        <v>0</v>
      </c>
      <c r="BJ134" s="14" t="s">
        <v>133</v>
      </c>
      <c r="BK134" s="172">
        <f t="shared" si="9"/>
        <v>0</v>
      </c>
      <c r="BL134" s="14" t="s">
        <v>191</v>
      </c>
      <c r="BM134" s="170" t="s">
        <v>688</v>
      </c>
    </row>
    <row r="135" spans="1:65" s="2" customFormat="1" ht="16.5" customHeight="1">
      <c r="A135" s="29"/>
      <c r="B135" s="158"/>
      <c r="C135" s="173" t="s">
        <v>169</v>
      </c>
      <c r="D135" s="173" t="s">
        <v>176</v>
      </c>
      <c r="E135" s="174" t="s">
        <v>689</v>
      </c>
      <c r="F135" s="175" t="s">
        <v>690</v>
      </c>
      <c r="G135" s="176" t="s">
        <v>340</v>
      </c>
      <c r="H135" s="177">
        <v>45</v>
      </c>
      <c r="I135" s="178"/>
      <c r="J135" s="177">
        <f t="shared" si="0"/>
        <v>0</v>
      </c>
      <c r="K135" s="179"/>
      <c r="L135" s="180"/>
      <c r="M135" s="181" t="s">
        <v>1</v>
      </c>
      <c r="N135" s="182" t="s">
        <v>41</v>
      </c>
      <c r="O135" s="55"/>
      <c r="P135" s="168">
        <f t="shared" si="1"/>
        <v>0</v>
      </c>
      <c r="Q135" s="168">
        <v>0</v>
      </c>
      <c r="R135" s="168">
        <f t="shared" si="2"/>
        <v>0</v>
      </c>
      <c r="S135" s="168">
        <v>0</v>
      </c>
      <c r="T135" s="16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0" t="s">
        <v>195</v>
      </c>
      <c r="AT135" s="170" t="s">
        <v>176</v>
      </c>
      <c r="AU135" s="170" t="s">
        <v>133</v>
      </c>
      <c r="AY135" s="14" t="s">
        <v>125</v>
      </c>
      <c r="BE135" s="171">
        <f t="shared" si="4"/>
        <v>0</v>
      </c>
      <c r="BF135" s="171">
        <f t="shared" si="5"/>
        <v>0</v>
      </c>
      <c r="BG135" s="171">
        <f t="shared" si="6"/>
        <v>0</v>
      </c>
      <c r="BH135" s="171">
        <f t="shared" si="7"/>
        <v>0</v>
      </c>
      <c r="BI135" s="171">
        <f t="shared" si="8"/>
        <v>0</v>
      </c>
      <c r="BJ135" s="14" t="s">
        <v>133</v>
      </c>
      <c r="BK135" s="172">
        <f t="shared" si="9"/>
        <v>0</v>
      </c>
      <c r="BL135" s="14" t="s">
        <v>191</v>
      </c>
      <c r="BM135" s="170" t="s">
        <v>691</v>
      </c>
    </row>
    <row r="136" spans="1:65" s="12" customFormat="1" ht="22.75" customHeight="1">
      <c r="B136" s="145"/>
      <c r="D136" s="146" t="s">
        <v>74</v>
      </c>
      <c r="E136" s="156" t="s">
        <v>692</v>
      </c>
      <c r="F136" s="156" t="s">
        <v>693</v>
      </c>
      <c r="I136" s="148"/>
      <c r="J136" s="157">
        <f>BK136</f>
        <v>0</v>
      </c>
      <c r="L136" s="145"/>
      <c r="M136" s="150"/>
      <c r="N136" s="151"/>
      <c r="O136" s="151"/>
      <c r="P136" s="152">
        <f>SUM(P137:P151)</f>
        <v>0</v>
      </c>
      <c r="Q136" s="151"/>
      <c r="R136" s="152">
        <f>SUM(R137:R151)</f>
        <v>2.3233999999999999</v>
      </c>
      <c r="S136" s="151"/>
      <c r="T136" s="153">
        <f>SUM(T137:T151)</f>
        <v>3.7576499999999999</v>
      </c>
      <c r="AR136" s="146" t="s">
        <v>133</v>
      </c>
      <c r="AT136" s="154" t="s">
        <v>74</v>
      </c>
      <c r="AU136" s="154" t="s">
        <v>83</v>
      </c>
      <c r="AY136" s="146" t="s">
        <v>125</v>
      </c>
      <c r="BK136" s="155">
        <f>SUM(BK137:BK151)</f>
        <v>0</v>
      </c>
    </row>
    <row r="137" spans="1:65" s="2" customFormat="1" ht="24" customHeight="1">
      <c r="A137" s="29"/>
      <c r="B137" s="158"/>
      <c r="C137" s="159" t="s">
        <v>175</v>
      </c>
      <c r="D137" s="159" t="s">
        <v>128</v>
      </c>
      <c r="E137" s="160" t="s">
        <v>694</v>
      </c>
      <c r="F137" s="161" t="s">
        <v>695</v>
      </c>
      <c r="G137" s="162" t="s">
        <v>340</v>
      </c>
      <c r="H137" s="163">
        <v>74</v>
      </c>
      <c r="I137" s="164"/>
      <c r="J137" s="163">
        <f t="shared" ref="J137:J151" si="10">ROUND(I137*H137,3)</f>
        <v>0</v>
      </c>
      <c r="K137" s="165"/>
      <c r="L137" s="30"/>
      <c r="M137" s="166" t="s">
        <v>1</v>
      </c>
      <c r="N137" s="167" t="s">
        <v>41</v>
      </c>
      <c r="O137" s="55"/>
      <c r="P137" s="168">
        <f t="shared" ref="P137:P151" si="11">O137*H137</f>
        <v>0</v>
      </c>
      <c r="Q137" s="168">
        <v>0</v>
      </c>
      <c r="R137" s="168">
        <f t="shared" ref="R137:R151" si="12">Q137*H137</f>
        <v>0</v>
      </c>
      <c r="S137" s="168">
        <v>0</v>
      </c>
      <c r="T137" s="169">
        <f t="shared" ref="T137:T151" si="13"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0" t="s">
        <v>191</v>
      </c>
      <c r="AT137" s="170" t="s">
        <v>128</v>
      </c>
      <c r="AU137" s="170" t="s">
        <v>133</v>
      </c>
      <c r="AY137" s="14" t="s">
        <v>125</v>
      </c>
      <c r="BE137" s="171">
        <f t="shared" ref="BE137:BE151" si="14">IF(N137="základná",J137,0)</f>
        <v>0</v>
      </c>
      <c r="BF137" s="171">
        <f t="shared" ref="BF137:BF151" si="15">IF(N137="znížená",J137,0)</f>
        <v>0</v>
      </c>
      <c r="BG137" s="171">
        <f t="shared" ref="BG137:BG151" si="16">IF(N137="zákl. prenesená",J137,0)</f>
        <v>0</v>
      </c>
      <c r="BH137" s="171">
        <f t="shared" ref="BH137:BH151" si="17">IF(N137="zníž. prenesená",J137,0)</f>
        <v>0</v>
      </c>
      <c r="BI137" s="171">
        <f t="shared" ref="BI137:BI151" si="18">IF(N137="nulová",J137,0)</f>
        <v>0</v>
      </c>
      <c r="BJ137" s="14" t="s">
        <v>133</v>
      </c>
      <c r="BK137" s="172">
        <f t="shared" ref="BK137:BK151" si="19">ROUND(I137*H137,3)</f>
        <v>0</v>
      </c>
      <c r="BL137" s="14" t="s">
        <v>191</v>
      </c>
      <c r="BM137" s="170" t="s">
        <v>696</v>
      </c>
    </row>
    <row r="138" spans="1:65" s="2" customFormat="1" ht="16.5" customHeight="1">
      <c r="A138" s="29"/>
      <c r="B138" s="158"/>
      <c r="C138" s="159" t="s">
        <v>180</v>
      </c>
      <c r="D138" s="159" t="s">
        <v>128</v>
      </c>
      <c r="E138" s="160" t="s">
        <v>697</v>
      </c>
      <c r="F138" s="161" t="s">
        <v>698</v>
      </c>
      <c r="G138" s="162" t="s">
        <v>161</v>
      </c>
      <c r="H138" s="163">
        <v>375.76499999999999</v>
      </c>
      <c r="I138" s="164"/>
      <c r="J138" s="163">
        <f t="shared" si="10"/>
        <v>0</v>
      </c>
      <c r="K138" s="165"/>
      <c r="L138" s="30"/>
      <c r="M138" s="166" t="s">
        <v>1</v>
      </c>
      <c r="N138" s="167" t="s">
        <v>41</v>
      </c>
      <c r="O138" s="55"/>
      <c r="P138" s="168">
        <f t="shared" si="11"/>
        <v>0</v>
      </c>
      <c r="Q138" s="168">
        <v>0</v>
      </c>
      <c r="R138" s="168">
        <f t="shared" si="12"/>
        <v>0</v>
      </c>
      <c r="S138" s="168">
        <v>0.01</v>
      </c>
      <c r="T138" s="169">
        <f t="shared" si="13"/>
        <v>3.7576499999999999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0" t="s">
        <v>191</v>
      </c>
      <c r="AT138" s="170" t="s">
        <v>128</v>
      </c>
      <c r="AU138" s="170" t="s">
        <v>133</v>
      </c>
      <c r="AY138" s="14" t="s">
        <v>125</v>
      </c>
      <c r="BE138" s="171">
        <f t="shared" si="14"/>
        <v>0</v>
      </c>
      <c r="BF138" s="171">
        <f t="shared" si="15"/>
        <v>0</v>
      </c>
      <c r="BG138" s="171">
        <f t="shared" si="16"/>
        <v>0</v>
      </c>
      <c r="BH138" s="171">
        <f t="shared" si="17"/>
        <v>0</v>
      </c>
      <c r="BI138" s="171">
        <f t="shared" si="18"/>
        <v>0</v>
      </c>
      <c r="BJ138" s="14" t="s">
        <v>133</v>
      </c>
      <c r="BK138" s="172">
        <f t="shared" si="19"/>
        <v>0</v>
      </c>
      <c r="BL138" s="14" t="s">
        <v>191</v>
      </c>
      <c r="BM138" s="170" t="s">
        <v>699</v>
      </c>
    </row>
    <row r="139" spans="1:65" s="2" customFormat="1" ht="16.5" customHeight="1">
      <c r="A139" s="29"/>
      <c r="B139" s="158"/>
      <c r="C139" s="159" t="s">
        <v>188</v>
      </c>
      <c r="D139" s="159" t="s">
        <v>128</v>
      </c>
      <c r="E139" s="160" t="s">
        <v>700</v>
      </c>
      <c r="F139" s="161" t="s">
        <v>752</v>
      </c>
      <c r="G139" s="162" t="s">
        <v>340</v>
      </c>
      <c r="H139" s="163">
        <v>74</v>
      </c>
      <c r="I139" s="164"/>
      <c r="J139" s="163">
        <f t="shared" si="10"/>
        <v>0</v>
      </c>
      <c r="K139" s="165"/>
      <c r="L139" s="30"/>
      <c r="M139" s="166" t="s">
        <v>1</v>
      </c>
      <c r="N139" s="167" t="s">
        <v>41</v>
      </c>
      <c r="O139" s="55"/>
      <c r="P139" s="168">
        <f t="shared" si="11"/>
        <v>0</v>
      </c>
      <c r="Q139" s="168">
        <v>3.0000000000000001E-5</v>
      </c>
      <c r="R139" s="168">
        <f t="shared" si="12"/>
        <v>2.2200000000000002E-3</v>
      </c>
      <c r="S139" s="168">
        <v>0</v>
      </c>
      <c r="T139" s="16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0" t="s">
        <v>191</v>
      </c>
      <c r="AT139" s="170" t="s">
        <v>128</v>
      </c>
      <c r="AU139" s="170" t="s">
        <v>133</v>
      </c>
      <c r="AY139" s="14" t="s">
        <v>125</v>
      </c>
      <c r="BE139" s="171">
        <f t="shared" si="14"/>
        <v>0</v>
      </c>
      <c r="BF139" s="171">
        <f t="shared" si="15"/>
        <v>0</v>
      </c>
      <c r="BG139" s="171">
        <f t="shared" si="16"/>
        <v>0</v>
      </c>
      <c r="BH139" s="171">
        <f t="shared" si="17"/>
        <v>0</v>
      </c>
      <c r="BI139" s="171">
        <f t="shared" si="18"/>
        <v>0</v>
      </c>
      <c r="BJ139" s="14" t="s">
        <v>133</v>
      </c>
      <c r="BK139" s="172">
        <f t="shared" si="19"/>
        <v>0</v>
      </c>
      <c r="BL139" s="14" t="s">
        <v>191</v>
      </c>
      <c r="BM139" s="170" t="s">
        <v>701</v>
      </c>
    </row>
    <row r="140" spans="1:65" s="2" customFormat="1" ht="16.5" customHeight="1">
      <c r="A140" s="29"/>
      <c r="B140" s="158"/>
      <c r="C140" s="159" t="s">
        <v>193</v>
      </c>
      <c r="D140" s="159" t="s">
        <v>128</v>
      </c>
      <c r="E140" s="160" t="s">
        <v>702</v>
      </c>
      <c r="F140" s="161" t="s">
        <v>703</v>
      </c>
      <c r="G140" s="162" t="s">
        <v>340</v>
      </c>
      <c r="H140" s="163">
        <v>8</v>
      </c>
      <c r="I140" s="164"/>
      <c r="J140" s="163">
        <f t="shared" si="10"/>
        <v>0</v>
      </c>
      <c r="K140" s="165"/>
      <c r="L140" s="30"/>
      <c r="M140" s="166" t="s">
        <v>1</v>
      </c>
      <c r="N140" s="167" t="s">
        <v>41</v>
      </c>
      <c r="O140" s="55"/>
      <c r="P140" s="168">
        <f t="shared" si="11"/>
        <v>0</v>
      </c>
      <c r="Q140" s="168">
        <v>0</v>
      </c>
      <c r="R140" s="168">
        <f t="shared" si="12"/>
        <v>0</v>
      </c>
      <c r="S140" s="168">
        <v>0</v>
      </c>
      <c r="T140" s="16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0" t="s">
        <v>191</v>
      </c>
      <c r="AT140" s="170" t="s">
        <v>128</v>
      </c>
      <c r="AU140" s="170" t="s">
        <v>133</v>
      </c>
      <c r="AY140" s="14" t="s">
        <v>125</v>
      </c>
      <c r="BE140" s="171">
        <f t="shared" si="14"/>
        <v>0</v>
      </c>
      <c r="BF140" s="171">
        <f t="shared" si="15"/>
        <v>0</v>
      </c>
      <c r="BG140" s="171">
        <f t="shared" si="16"/>
        <v>0</v>
      </c>
      <c r="BH140" s="171">
        <f t="shared" si="17"/>
        <v>0</v>
      </c>
      <c r="BI140" s="171">
        <f t="shared" si="18"/>
        <v>0</v>
      </c>
      <c r="BJ140" s="14" t="s">
        <v>133</v>
      </c>
      <c r="BK140" s="172">
        <f t="shared" si="19"/>
        <v>0</v>
      </c>
      <c r="BL140" s="14" t="s">
        <v>191</v>
      </c>
      <c r="BM140" s="170" t="s">
        <v>704</v>
      </c>
    </row>
    <row r="141" spans="1:65" s="2" customFormat="1" ht="16.5" customHeight="1">
      <c r="A141" s="29"/>
      <c r="B141" s="158"/>
      <c r="C141" s="159" t="s">
        <v>197</v>
      </c>
      <c r="D141" s="159" t="s">
        <v>128</v>
      </c>
      <c r="E141" s="160" t="s">
        <v>705</v>
      </c>
      <c r="F141" s="161" t="s">
        <v>706</v>
      </c>
      <c r="G141" s="162" t="s">
        <v>340</v>
      </c>
      <c r="H141" s="163">
        <v>66</v>
      </c>
      <c r="I141" s="164"/>
      <c r="J141" s="163">
        <f t="shared" si="10"/>
        <v>0</v>
      </c>
      <c r="K141" s="165"/>
      <c r="L141" s="30"/>
      <c r="M141" s="166" t="s">
        <v>1</v>
      </c>
      <c r="N141" s="167" t="s">
        <v>41</v>
      </c>
      <c r="O141" s="55"/>
      <c r="P141" s="168">
        <f t="shared" si="11"/>
        <v>0</v>
      </c>
      <c r="Q141" s="168">
        <v>0</v>
      </c>
      <c r="R141" s="168">
        <f t="shared" si="12"/>
        <v>0</v>
      </c>
      <c r="S141" s="168">
        <v>0</v>
      </c>
      <c r="T141" s="16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0" t="s">
        <v>191</v>
      </c>
      <c r="AT141" s="170" t="s">
        <v>128</v>
      </c>
      <c r="AU141" s="170" t="s">
        <v>133</v>
      </c>
      <c r="AY141" s="14" t="s">
        <v>125</v>
      </c>
      <c r="BE141" s="171">
        <f t="shared" si="14"/>
        <v>0</v>
      </c>
      <c r="BF141" s="171">
        <f t="shared" si="15"/>
        <v>0</v>
      </c>
      <c r="BG141" s="171">
        <f t="shared" si="16"/>
        <v>0</v>
      </c>
      <c r="BH141" s="171">
        <f t="shared" si="17"/>
        <v>0</v>
      </c>
      <c r="BI141" s="171">
        <f t="shared" si="18"/>
        <v>0</v>
      </c>
      <c r="BJ141" s="14" t="s">
        <v>133</v>
      </c>
      <c r="BK141" s="172">
        <f t="shared" si="19"/>
        <v>0</v>
      </c>
      <c r="BL141" s="14" t="s">
        <v>191</v>
      </c>
      <c r="BM141" s="170" t="s">
        <v>707</v>
      </c>
    </row>
    <row r="142" spans="1:65" s="2" customFormat="1" ht="24" customHeight="1">
      <c r="A142" s="29"/>
      <c r="B142" s="158"/>
      <c r="C142" s="159" t="s">
        <v>191</v>
      </c>
      <c r="D142" s="159" t="s">
        <v>128</v>
      </c>
      <c r="E142" s="160" t="s">
        <v>708</v>
      </c>
      <c r="F142" s="161" t="s">
        <v>733</v>
      </c>
      <c r="G142" s="162" t="s">
        <v>340</v>
      </c>
      <c r="H142" s="163">
        <v>7</v>
      </c>
      <c r="I142" s="164"/>
      <c r="J142" s="163">
        <f t="shared" si="10"/>
        <v>0</v>
      </c>
      <c r="K142" s="165"/>
      <c r="L142" s="30"/>
      <c r="M142" s="166" t="s">
        <v>1</v>
      </c>
      <c r="N142" s="167" t="s">
        <v>41</v>
      </c>
      <c r="O142" s="55"/>
      <c r="P142" s="168">
        <f t="shared" si="11"/>
        <v>0</v>
      </c>
      <c r="Q142" s="168">
        <v>1.3999999999999999E-4</v>
      </c>
      <c r="R142" s="168">
        <f t="shared" si="12"/>
        <v>9.7999999999999997E-4</v>
      </c>
      <c r="S142" s="168">
        <v>0</v>
      </c>
      <c r="T142" s="16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0" t="s">
        <v>191</v>
      </c>
      <c r="AT142" s="170" t="s">
        <v>128</v>
      </c>
      <c r="AU142" s="170" t="s">
        <v>133</v>
      </c>
      <c r="AY142" s="14" t="s">
        <v>125</v>
      </c>
      <c r="BE142" s="171">
        <f t="shared" si="14"/>
        <v>0</v>
      </c>
      <c r="BF142" s="171">
        <f t="shared" si="15"/>
        <v>0</v>
      </c>
      <c r="BG142" s="171">
        <f t="shared" si="16"/>
        <v>0</v>
      </c>
      <c r="BH142" s="171">
        <f t="shared" si="17"/>
        <v>0</v>
      </c>
      <c r="BI142" s="171">
        <f t="shared" si="18"/>
        <v>0</v>
      </c>
      <c r="BJ142" s="14" t="s">
        <v>133</v>
      </c>
      <c r="BK142" s="172">
        <f t="shared" si="19"/>
        <v>0</v>
      </c>
      <c r="BL142" s="14" t="s">
        <v>191</v>
      </c>
      <c r="BM142" s="170" t="s">
        <v>709</v>
      </c>
    </row>
    <row r="143" spans="1:65" s="2" customFormat="1" ht="24" customHeight="1">
      <c r="A143" s="29"/>
      <c r="B143" s="158"/>
      <c r="C143" s="173" t="s">
        <v>205</v>
      </c>
      <c r="D143" s="173" t="s">
        <v>176</v>
      </c>
      <c r="E143" s="174" t="s">
        <v>710</v>
      </c>
      <c r="F143" s="175" t="s">
        <v>734</v>
      </c>
      <c r="G143" s="176" t="s">
        <v>340</v>
      </c>
      <c r="H143" s="177">
        <v>7</v>
      </c>
      <c r="I143" s="178"/>
      <c r="J143" s="177">
        <f t="shared" si="10"/>
        <v>0</v>
      </c>
      <c r="K143" s="179"/>
      <c r="L143" s="180"/>
      <c r="M143" s="181" t="s">
        <v>1</v>
      </c>
      <c r="N143" s="182" t="s">
        <v>41</v>
      </c>
      <c r="O143" s="55"/>
      <c r="P143" s="168">
        <f t="shared" si="11"/>
        <v>0</v>
      </c>
      <c r="Q143" s="168">
        <v>9.9500000000000005E-3</v>
      </c>
      <c r="R143" s="168">
        <f t="shared" si="12"/>
        <v>6.9650000000000004E-2</v>
      </c>
      <c r="S143" s="168">
        <v>0</v>
      </c>
      <c r="T143" s="16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0" t="s">
        <v>195</v>
      </c>
      <c r="AT143" s="170" t="s">
        <v>176</v>
      </c>
      <c r="AU143" s="170" t="s">
        <v>133</v>
      </c>
      <c r="AY143" s="14" t="s">
        <v>125</v>
      </c>
      <c r="BE143" s="171">
        <f t="shared" si="14"/>
        <v>0</v>
      </c>
      <c r="BF143" s="171">
        <f t="shared" si="15"/>
        <v>0</v>
      </c>
      <c r="BG143" s="171">
        <f t="shared" si="16"/>
        <v>0</v>
      </c>
      <c r="BH143" s="171">
        <f t="shared" si="17"/>
        <v>0</v>
      </c>
      <c r="BI143" s="171">
        <f t="shared" si="18"/>
        <v>0</v>
      </c>
      <c r="BJ143" s="14" t="s">
        <v>133</v>
      </c>
      <c r="BK143" s="172">
        <f t="shared" si="19"/>
        <v>0</v>
      </c>
      <c r="BL143" s="14" t="s">
        <v>191</v>
      </c>
      <c r="BM143" s="170" t="s">
        <v>711</v>
      </c>
    </row>
    <row r="144" spans="1:65" s="2" customFormat="1" ht="24" customHeight="1">
      <c r="A144" s="29"/>
      <c r="B144" s="158"/>
      <c r="C144" s="159" t="s">
        <v>210</v>
      </c>
      <c r="D144" s="159" t="s">
        <v>128</v>
      </c>
      <c r="E144" s="160" t="s">
        <v>712</v>
      </c>
      <c r="F144" s="161" t="s">
        <v>735</v>
      </c>
      <c r="G144" s="162" t="s">
        <v>340</v>
      </c>
      <c r="H144" s="163">
        <v>1</v>
      </c>
      <c r="I144" s="164"/>
      <c r="J144" s="163">
        <f t="shared" si="10"/>
        <v>0</v>
      </c>
      <c r="K144" s="165"/>
      <c r="L144" s="30"/>
      <c r="M144" s="166" t="s">
        <v>1</v>
      </c>
      <c r="N144" s="167" t="s">
        <v>41</v>
      </c>
      <c r="O144" s="55"/>
      <c r="P144" s="168">
        <f t="shared" si="11"/>
        <v>0</v>
      </c>
      <c r="Q144" s="168">
        <v>1.3999999999999999E-4</v>
      </c>
      <c r="R144" s="168">
        <f t="shared" si="12"/>
        <v>1.3999999999999999E-4</v>
      </c>
      <c r="S144" s="168">
        <v>0</v>
      </c>
      <c r="T144" s="16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0" t="s">
        <v>191</v>
      </c>
      <c r="AT144" s="170" t="s">
        <v>128</v>
      </c>
      <c r="AU144" s="170" t="s">
        <v>133</v>
      </c>
      <c r="AY144" s="14" t="s">
        <v>125</v>
      </c>
      <c r="BE144" s="171">
        <f t="shared" si="14"/>
        <v>0</v>
      </c>
      <c r="BF144" s="171">
        <f t="shared" si="15"/>
        <v>0</v>
      </c>
      <c r="BG144" s="171">
        <f t="shared" si="16"/>
        <v>0</v>
      </c>
      <c r="BH144" s="171">
        <f t="shared" si="17"/>
        <v>0</v>
      </c>
      <c r="BI144" s="171">
        <f t="shared" si="18"/>
        <v>0</v>
      </c>
      <c r="BJ144" s="14" t="s">
        <v>133</v>
      </c>
      <c r="BK144" s="172">
        <f t="shared" si="19"/>
        <v>0</v>
      </c>
      <c r="BL144" s="14" t="s">
        <v>191</v>
      </c>
      <c r="BM144" s="170" t="s">
        <v>713</v>
      </c>
    </row>
    <row r="145" spans="1:65" s="2" customFormat="1" ht="24" customHeight="1">
      <c r="A145" s="29"/>
      <c r="B145" s="158"/>
      <c r="C145" s="173" t="s">
        <v>214</v>
      </c>
      <c r="D145" s="173" t="s">
        <v>176</v>
      </c>
      <c r="E145" s="174" t="s">
        <v>714</v>
      </c>
      <c r="F145" s="175" t="s">
        <v>736</v>
      </c>
      <c r="G145" s="176" t="s">
        <v>340</v>
      </c>
      <c r="H145" s="177">
        <v>1</v>
      </c>
      <c r="I145" s="178"/>
      <c r="J145" s="177">
        <f t="shared" si="10"/>
        <v>0</v>
      </c>
      <c r="K145" s="179"/>
      <c r="L145" s="180"/>
      <c r="M145" s="181" t="s">
        <v>1</v>
      </c>
      <c r="N145" s="182" t="s">
        <v>41</v>
      </c>
      <c r="O145" s="55"/>
      <c r="P145" s="168">
        <f t="shared" si="11"/>
        <v>0</v>
      </c>
      <c r="Q145" s="168">
        <v>1.7909999999999999E-2</v>
      </c>
      <c r="R145" s="168">
        <f t="shared" si="12"/>
        <v>1.7909999999999999E-2</v>
      </c>
      <c r="S145" s="168">
        <v>0</v>
      </c>
      <c r="T145" s="16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0" t="s">
        <v>195</v>
      </c>
      <c r="AT145" s="170" t="s">
        <v>176</v>
      </c>
      <c r="AU145" s="170" t="s">
        <v>133</v>
      </c>
      <c r="AY145" s="14" t="s">
        <v>125</v>
      </c>
      <c r="BE145" s="171">
        <f t="shared" si="14"/>
        <v>0</v>
      </c>
      <c r="BF145" s="171">
        <f t="shared" si="15"/>
        <v>0</v>
      </c>
      <c r="BG145" s="171">
        <f t="shared" si="16"/>
        <v>0</v>
      </c>
      <c r="BH145" s="171">
        <f t="shared" si="17"/>
        <v>0</v>
      </c>
      <c r="BI145" s="171">
        <f t="shared" si="18"/>
        <v>0</v>
      </c>
      <c r="BJ145" s="14" t="s">
        <v>133</v>
      </c>
      <c r="BK145" s="172">
        <f t="shared" si="19"/>
        <v>0</v>
      </c>
      <c r="BL145" s="14" t="s">
        <v>191</v>
      </c>
      <c r="BM145" s="170" t="s">
        <v>715</v>
      </c>
    </row>
    <row r="146" spans="1:65" s="2" customFormat="1" ht="24" customHeight="1">
      <c r="A146" s="29"/>
      <c r="B146" s="158"/>
      <c r="C146" s="159" t="s">
        <v>7</v>
      </c>
      <c r="D146" s="159" t="s">
        <v>128</v>
      </c>
      <c r="E146" s="160" t="s">
        <v>716</v>
      </c>
      <c r="F146" s="161" t="s">
        <v>737</v>
      </c>
      <c r="G146" s="162" t="s">
        <v>340</v>
      </c>
      <c r="H146" s="163">
        <v>66</v>
      </c>
      <c r="I146" s="164"/>
      <c r="J146" s="163">
        <f t="shared" si="10"/>
        <v>0</v>
      </c>
      <c r="K146" s="165"/>
      <c r="L146" s="30"/>
      <c r="M146" s="166" t="s">
        <v>1</v>
      </c>
      <c r="N146" s="167" t="s">
        <v>41</v>
      </c>
      <c r="O146" s="55"/>
      <c r="P146" s="168">
        <f t="shared" si="11"/>
        <v>0</v>
      </c>
      <c r="Q146" s="168">
        <v>1.3999999999999999E-4</v>
      </c>
      <c r="R146" s="168">
        <f t="shared" si="12"/>
        <v>9.2399999999999999E-3</v>
      </c>
      <c r="S146" s="168">
        <v>0</v>
      </c>
      <c r="T146" s="16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0" t="s">
        <v>191</v>
      </c>
      <c r="AT146" s="170" t="s">
        <v>128</v>
      </c>
      <c r="AU146" s="170" t="s">
        <v>133</v>
      </c>
      <c r="AY146" s="14" t="s">
        <v>125</v>
      </c>
      <c r="BE146" s="171">
        <f t="shared" si="14"/>
        <v>0</v>
      </c>
      <c r="BF146" s="171">
        <f t="shared" si="15"/>
        <v>0</v>
      </c>
      <c r="BG146" s="171">
        <f t="shared" si="16"/>
        <v>0</v>
      </c>
      <c r="BH146" s="171">
        <f t="shared" si="17"/>
        <v>0</v>
      </c>
      <c r="BI146" s="171">
        <f t="shared" si="18"/>
        <v>0</v>
      </c>
      <c r="BJ146" s="14" t="s">
        <v>133</v>
      </c>
      <c r="BK146" s="172">
        <f t="shared" si="19"/>
        <v>0</v>
      </c>
      <c r="BL146" s="14" t="s">
        <v>191</v>
      </c>
      <c r="BM146" s="170" t="s">
        <v>717</v>
      </c>
    </row>
    <row r="147" spans="1:65" s="2" customFormat="1" ht="24" customHeight="1">
      <c r="A147" s="29"/>
      <c r="B147" s="158"/>
      <c r="C147" s="173" t="s">
        <v>222</v>
      </c>
      <c r="D147" s="173" t="s">
        <v>176</v>
      </c>
      <c r="E147" s="174" t="s">
        <v>718</v>
      </c>
      <c r="F147" s="175" t="s">
        <v>738</v>
      </c>
      <c r="G147" s="176" t="s">
        <v>340</v>
      </c>
      <c r="H147" s="177">
        <v>4</v>
      </c>
      <c r="I147" s="178"/>
      <c r="J147" s="177">
        <f t="shared" si="10"/>
        <v>0</v>
      </c>
      <c r="K147" s="179"/>
      <c r="L147" s="180"/>
      <c r="M147" s="181" t="s">
        <v>1</v>
      </c>
      <c r="N147" s="182" t="s">
        <v>41</v>
      </c>
      <c r="O147" s="55"/>
      <c r="P147" s="168">
        <f t="shared" si="11"/>
        <v>0</v>
      </c>
      <c r="Q147" s="168">
        <v>1.5769999999999999E-2</v>
      </c>
      <c r="R147" s="168">
        <f t="shared" si="12"/>
        <v>6.3079999999999997E-2</v>
      </c>
      <c r="S147" s="168">
        <v>0</v>
      </c>
      <c r="T147" s="16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0" t="s">
        <v>195</v>
      </c>
      <c r="AT147" s="170" t="s">
        <v>176</v>
      </c>
      <c r="AU147" s="170" t="s">
        <v>133</v>
      </c>
      <c r="AY147" s="14" t="s">
        <v>125</v>
      </c>
      <c r="BE147" s="171">
        <f t="shared" si="14"/>
        <v>0</v>
      </c>
      <c r="BF147" s="171">
        <f t="shared" si="15"/>
        <v>0</v>
      </c>
      <c r="BG147" s="171">
        <f t="shared" si="16"/>
        <v>0</v>
      </c>
      <c r="BH147" s="171">
        <f t="shared" si="17"/>
        <v>0</v>
      </c>
      <c r="BI147" s="171">
        <f t="shared" si="18"/>
        <v>0</v>
      </c>
      <c r="BJ147" s="14" t="s">
        <v>133</v>
      </c>
      <c r="BK147" s="172">
        <f t="shared" si="19"/>
        <v>0</v>
      </c>
      <c r="BL147" s="14" t="s">
        <v>191</v>
      </c>
      <c r="BM147" s="170" t="s">
        <v>719</v>
      </c>
    </row>
    <row r="148" spans="1:65" s="2" customFormat="1" ht="24" customHeight="1">
      <c r="A148" s="29"/>
      <c r="B148" s="158"/>
      <c r="C148" s="173" t="s">
        <v>226</v>
      </c>
      <c r="D148" s="173" t="s">
        <v>176</v>
      </c>
      <c r="E148" s="174" t="s">
        <v>720</v>
      </c>
      <c r="F148" s="175" t="s">
        <v>739</v>
      </c>
      <c r="G148" s="176" t="s">
        <v>340</v>
      </c>
      <c r="H148" s="177">
        <v>1</v>
      </c>
      <c r="I148" s="178"/>
      <c r="J148" s="177">
        <f t="shared" si="10"/>
        <v>0</v>
      </c>
      <c r="K148" s="179"/>
      <c r="L148" s="180"/>
      <c r="M148" s="181" t="s">
        <v>1</v>
      </c>
      <c r="N148" s="182" t="s">
        <v>41</v>
      </c>
      <c r="O148" s="55"/>
      <c r="P148" s="168">
        <f t="shared" si="11"/>
        <v>0</v>
      </c>
      <c r="Q148" s="168">
        <v>2.2079999999999999E-2</v>
      </c>
      <c r="R148" s="168">
        <f t="shared" si="12"/>
        <v>2.2079999999999999E-2</v>
      </c>
      <c r="S148" s="168">
        <v>0</v>
      </c>
      <c r="T148" s="16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0" t="s">
        <v>195</v>
      </c>
      <c r="AT148" s="170" t="s">
        <v>176</v>
      </c>
      <c r="AU148" s="170" t="s">
        <v>133</v>
      </c>
      <c r="AY148" s="14" t="s">
        <v>125</v>
      </c>
      <c r="BE148" s="171">
        <f t="shared" si="14"/>
        <v>0</v>
      </c>
      <c r="BF148" s="171">
        <f t="shared" si="15"/>
        <v>0</v>
      </c>
      <c r="BG148" s="171">
        <f t="shared" si="16"/>
        <v>0</v>
      </c>
      <c r="BH148" s="171">
        <f t="shared" si="17"/>
        <v>0</v>
      </c>
      <c r="BI148" s="171">
        <f t="shared" si="18"/>
        <v>0</v>
      </c>
      <c r="BJ148" s="14" t="s">
        <v>133</v>
      </c>
      <c r="BK148" s="172">
        <f t="shared" si="19"/>
        <v>0</v>
      </c>
      <c r="BL148" s="14" t="s">
        <v>191</v>
      </c>
      <c r="BM148" s="170" t="s">
        <v>721</v>
      </c>
    </row>
    <row r="149" spans="1:65" s="2" customFormat="1" ht="24" customHeight="1">
      <c r="A149" s="29"/>
      <c r="B149" s="158"/>
      <c r="C149" s="173" t="s">
        <v>232</v>
      </c>
      <c r="D149" s="173" t="s">
        <v>176</v>
      </c>
      <c r="E149" s="174" t="s">
        <v>722</v>
      </c>
      <c r="F149" s="175" t="s">
        <v>740</v>
      </c>
      <c r="G149" s="176" t="s">
        <v>340</v>
      </c>
      <c r="H149" s="177">
        <v>4</v>
      </c>
      <c r="I149" s="178"/>
      <c r="J149" s="177">
        <f t="shared" si="10"/>
        <v>0</v>
      </c>
      <c r="K149" s="179"/>
      <c r="L149" s="180"/>
      <c r="M149" s="181" t="s">
        <v>1</v>
      </c>
      <c r="N149" s="182" t="s">
        <v>41</v>
      </c>
      <c r="O149" s="55"/>
      <c r="P149" s="168">
        <f t="shared" si="11"/>
        <v>0</v>
      </c>
      <c r="Q149" s="168">
        <v>2.5229999999999999E-2</v>
      </c>
      <c r="R149" s="168">
        <f t="shared" si="12"/>
        <v>0.10092</v>
      </c>
      <c r="S149" s="168">
        <v>0</v>
      </c>
      <c r="T149" s="16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0" t="s">
        <v>195</v>
      </c>
      <c r="AT149" s="170" t="s">
        <v>176</v>
      </c>
      <c r="AU149" s="170" t="s">
        <v>133</v>
      </c>
      <c r="AY149" s="14" t="s">
        <v>125</v>
      </c>
      <c r="BE149" s="171">
        <f t="shared" si="14"/>
        <v>0</v>
      </c>
      <c r="BF149" s="171">
        <f t="shared" si="15"/>
        <v>0</v>
      </c>
      <c r="BG149" s="171">
        <f t="shared" si="16"/>
        <v>0</v>
      </c>
      <c r="BH149" s="171">
        <f t="shared" si="17"/>
        <v>0</v>
      </c>
      <c r="BI149" s="171">
        <f t="shared" si="18"/>
        <v>0</v>
      </c>
      <c r="BJ149" s="14" t="s">
        <v>133</v>
      </c>
      <c r="BK149" s="172">
        <f t="shared" si="19"/>
        <v>0</v>
      </c>
      <c r="BL149" s="14" t="s">
        <v>191</v>
      </c>
      <c r="BM149" s="170" t="s">
        <v>723</v>
      </c>
    </row>
    <row r="150" spans="1:65" s="2" customFormat="1" ht="24" customHeight="1">
      <c r="A150" s="29"/>
      <c r="B150" s="158"/>
      <c r="C150" s="173" t="s">
        <v>236</v>
      </c>
      <c r="D150" s="173" t="s">
        <v>176</v>
      </c>
      <c r="E150" s="174" t="s">
        <v>724</v>
      </c>
      <c r="F150" s="175" t="s">
        <v>741</v>
      </c>
      <c r="G150" s="176" t="s">
        <v>340</v>
      </c>
      <c r="H150" s="177">
        <v>19</v>
      </c>
      <c r="I150" s="178"/>
      <c r="J150" s="177">
        <f t="shared" si="10"/>
        <v>0</v>
      </c>
      <c r="K150" s="179"/>
      <c r="L150" s="180"/>
      <c r="M150" s="181" t="s">
        <v>1</v>
      </c>
      <c r="N150" s="182" t="s">
        <v>41</v>
      </c>
      <c r="O150" s="55"/>
      <c r="P150" s="168">
        <f t="shared" si="11"/>
        <v>0</v>
      </c>
      <c r="Q150" s="168">
        <v>3.1539999999999999E-2</v>
      </c>
      <c r="R150" s="168">
        <f t="shared" si="12"/>
        <v>0.59926000000000001</v>
      </c>
      <c r="S150" s="168">
        <v>0</v>
      </c>
      <c r="T150" s="16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0" t="s">
        <v>195</v>
      </c>
      <c r="AT150" s="170" t="s">
        <v>176</v>
      </c>
      <c r="AU150" s="170" t="s">
        <v>133</v>
      </c>
      <c r="AY150" s="14" t="s">
        <v>125</v>
      </c>
      <c r="BE150" s="171">
        <f t="shared" si="14"/>
        <v>0</v>
      </c>
      <c r="BF150" s="171">
        <f t="shared" si="15"/>
        <v>0</v>
      </c>
      <c r="BG150" s="171">
        <f t="shared" si="16"/>
        <v>0</v>
      </c>
      <c r="BH150" s="171">
        <f t="shared" si="17"/>
        <v>0</v>
      </c>
      <c r="BI150" s="171">
        <f t="shared" si="18"/>
        <v>0</v>
      </c>
      <c r="BJ150" s="14" t="s">
        <v>133</v>
      </c>
      <c r="BK150" s="172">
        <f t="shared" si="19"/>
        <v>0</v>
      </c>
      <c r="BL150" s="14" t="s">
        <v>191</v>
      </c>
      <c r="BM150" s="170" t="s">
        <v>725</v>
      </c>
    </row>
    <row r="151" spans="1:65" s="2" customFormat="1" ht="24" customHeight="1">
      <c r="A151" s="29"/>
      <c r="B151" s="158"/>
      <c r="C151" s="173" t="s">
        <v>240</v>
      </c>
      <c r="D151" s="173" t="s">
        <v>176</v>
      </c>
      <c r="E151" s="174" t="s">
        <v>726</v>
      </c>
      <c r="F151" s="175" t="s">
        <v>742</v>
      </c>
      <c r="G151" s="176" t="s">
        <v>340</v>
      </c>
      <c r="H151" s="177">
        <v>38</v>
      </c>
      <c r="I151" s="178"/>
      <c r="J151" s="177">
        <f t="shared" si="10"/>
        <v>0</v>
      </c>
      <c r="K151" s="179"/>
      <c r="L151" s="180"/>
      <c r="M151" s="188" t="s">
        <v>1</v>
      </c>
      <c r="N151" s="189" t="s">
        <v>41</v>
      </c>
      <c r="O151" s="185"/>
      <c r="P151" s="186">
        <f t="shared" si="11"/>
        <v>0</v>
      </c>
      <c r="Q151" s="186">
        <v>3.7839999999999999E-2</v>
      </c>
      <c r="R151" s="186">
        <f t="shared" si="12"/>
        <v>1.4379199999999999</v>
      </c>
      <c r="S151" s="186">
        <v>0</v>
      </c>
      <c r="T151" s="187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0" t="s">
        <v>195</v>
      </c>
      <c r="AT151" s="170" t="s">
        <v>176</v>
      </c>
      <c r="AU151" s="170" t="s">
        <v>133</v>
      </c>
      <c r="AY151" s="14" t="s">
        <v>125</v>
      </c>
      <c r="BE151" s="171">
        <f t="shared" si="14"/>
        <v>0</v>
      </c>
      <c r="BF151" s="171">
        <f t="shared" si="15"/>
        <v>0</v>
      </c>
      <c r="BG151" s="171">
        <f t="shared" si="16"/>
        <v>0</v>
      </c>
      <c r="BH151" s="171">
        <f t="shared" si="17"/>
        <v>0</v>
      </c>
      <c r="BI151" s="171">
        <f t="shared" si="18"/>
        <v>0</v>
      </c>
      <c r="BJ151" s="14" t="s">
        <v>133</v>
      </c>
      <c r="BK151" s="172">
        <f t="shared" si="19"/>
        <v>0</v>
      </c>
      <c r="BL151" s="14" t="s">
        <v>191</v>
      </c>
      <c r="BM151" s="170" t="s">
        <v>727</v>
      </c>
    </row>
    <row r="152" spans="1:65" s="2" customFormat="1" ht="7" customHeight="1">
      <c r="A152" s="29"/>
      <c r="B152" s="44"/>
      <c r="C152" s="45"/>
      <c r="D152" s="45"/>
      <c r="E152" s="45"/>
      <c r="F152" s="45"/>
      <c r="G152" s="45"/>
      <c r="H152" s="45"/>
      <c r="I152" s="117"/>
      <c r="J152" s="45"/>
      <c r="K152" s="45"/>
      <c r="L152" s="30"/>
      <c r="M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</row>
  </sheetData>
  <autoFilter ref="C120:K151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01 - stavebné konštrukcie</vt:lpstr>
      <vt:lpstr>02 - elektroinštalácia</vt:lpstr>
      <vt:lpstr>03 - kotolňa</vt:lpstr>
      <vt:lpstr>04 - vykurovacie telesá</vt:lpstr>
      <vt:lpstr>'01 - stavebné konštrukcie'!Názvy_tlače</vt:lpstr>
      <vt:lpstr>'02 - elektroinštalácia'!Názvy_tlače</vt:lpstr>
      <vt:lpstr>'03 - kotolňa'!Názvy_tlače</vt:lpstr>
      <vt:lpstr>'04 - vykurovacie telesá'!Názvy_tlače</vt:lpstr>
      <vt:lpstr>'Rekapitulácia stavby'!Názvy_tlače</vt:lpstr>
      <vt:lpstr>'01 - stavebné konštrukcie'!Oblasť_tlače</vt:lpstr>
      <vt:lpstr>'02 - elektroinštalácia'!Oblasť_tlače</vt:lpstr>
      <vt:lpstr>'03 - kotolňa'!Oblasť_tlače</vt:lpstr>
      <vt:lpstr>'04 - vykurovacie telesá'!Oblasť_tlače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LAPTOP-AO12BI28\arch. Jozef SOBČÁK</dc:creator>
  <cp:lastModifiedBy>Microsoft Office User</cp:lastModifiedBy>
  <dcterms:created xsi:type="dcterms:W3CDTF">2019-11-18T10:43:22Z</dcterms:created>
  <dcterms:modified xsi:type="dcterms:W3CDTF">2019-11-20T18:46:22Z</dcterms:modified>
</cp:coreProperties>
</file>