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01 - stavebné konštrukcie" sheetId="2" r:id="rId2"/>
    <sheet name="02 - elektroinštalácia" sheetId="3" r:id="rId3"/>
    <sheet name="03 - kotolňa" sheetId="4" r:id="rId4"/>
    <sheet name="04 - vykurovacie telesá" sheetId="5" r:id="rId5"/>
  </sheets>
  <definedNames>
    <definedName name="_xlnm.Print_Area" localSheetId="0">'Rekapitulácia stavby'!$D$4:$AO$76,'Rekapitulácia stavby'!$C$82:$AQ$99</definedName>
    <definedName name="_xlnm.Print_Titles" localSheetId="0">'Rekapitulácia stavby'!$92:$92</definedName>
    <definedName name="_xlnm._FilterDatabase" localSheetId="1" hidden="1">'01 - stavebné konštrukcie'!$C$125:$K$163</definedName>
    <definedName name="_xlnm.Print_Area" localSheetId="1">'01 - stavebné konštrukcie'!$C$4:$J$76,'01 - stavebné konštrukcie'!$C$82:$J$107,'01 - stavebné konštrukcie'!$C$113:$K$163</definedName>
    <definedName name="_xlnm.Print_Titles" localSheetId="1">'01 - stavebné konštrukcie'!$125:$125</definedName>
    <definedName name="_xlnm._FilterDatabase" localSheetId="2" hidden="1">'02 - elektroinštalácia'!$C$118:$K$147</definedName>
    <definedName name="_xlnm.Print_Area" localSheetId="2">'02 - elektroinštalácia'!$C$4:$J$76,'02 - elektroinštalácia'!$C$82:$J$100,'02 - elektroinštalácia'!$C$106:$K$147</definedName>
    <definedName name="_xlnm.Print_Titles" localSheetId="2">'02 - elektroinštalácia'!$118:$118</definedName>
    <definedName name="_xlnm._FilterDatabase" localSheetId="3" hidden="1">'03 - kotolňa'!$C$115:$K$204</definedName>
    <definedName name="_xlnm.Print_Area" localSheetId="3">'03 - kotolňa'!$C$4:$J$76,'03 - kotolňa'!$C$82:$J$97,'03 - kotolňa'!$C$103:$K$204</definedName>
    <definedName name="_xlnm.Print_Titles" localSheetId="3">'03 - kotolňa'!$115:$115</definedName>
    <definedName name="_xlnm._FilterDatabase" localSheetId="4" hidden="1">'04 - vykurovacie telesá'!$C$120:$K$151</definedName>
    <definedName name="_xlnm.Print_Area" localSheetId="4">'04 - vykurovacie telesá'!$C$4:$J$76,'04 - vykurovacie telesá'!$C$82:$J$102,'04 - vykurovacie telesá'!$C$108:$K$151</definedName>
    <definedName name="_xlnm.Print_Titles" localSheetId="4">'04 - vykurovacie telesá'!$120:$120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T136"/>
  <c r="R137"/>
  <c r="R136"/>
  <c r="P137"/>
  <c r="P136"/>
  <c r="BK137"/>
  <c r="BK136"/>
  <c r="J136"/>
  <c r="J137"/>
  <c r="BF137"/>
  <c r="J101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T127"/>
  <c r="T126"/>
  <c r="R128"/>
  <c r="R127"/>
  <c r="R126"/>
  <c r="P128"/>
  <c r="P127"/>
  <c r="P126"/>
  <c r="BK128"/>
  <c r="BK127"/>
  <c r="J127"/>
  <c r="BK126"/>
  <c r="J126"/>
  <c r="J128"/>
  <c r="BF128"/>
  <c r="J100"/>
  <c r="J99"/>
  <c r="BI125"/>
  <c r="BH125"/>
  <c r="BG125"/>
  <c r="BE125"/>
  <c r="T125"/>
  <c r="R125"/>
  <c r="P125"/>
  <c r="BK125"/>
  <c r="J125"/>
  <c r="BF125"/>
  <c r="BI124"/>
  <c r="F37"/>
  <c i="1" r="BD98"/>
  <c i="5" r="BH124"/>
  <c r="F36"/>
  <c i="1" r="BC98"/>
  <c i="5" r="BG124"/>
  <c r="F35"/>
  <c i="1" r="BB98"/>
  <c i="5" r="BE124"/>
  <c r="J33"/>
  <c i="1" r="AV98"/>
  <c i="5" r="F33"/>
  <c i="1" r="AZ98"/>
  <c i="5" r="T124"/>
  <c r="T123"/>
  <c r="T122"/>
  <c r="T121"/>
  <c r="R124"/>
  <c r="R123"/>
  <c r="R122"/>
  <c r="R121"/>
  <c r="P124"/>
  <c r="P123"/>
  <c r="P122"/>
  <c r="P121"/>
  <c i="1" r="AU98"/>
  <c i="5" r="BK124"/>
  <c r="BK123"/>
  <c r="J123"/>
  <c r="BK122"/>
  <c r="J122"/>
  <c r="BK121"/>
  <c r="J121"/>
  <c r="J96"/>
  <c r="J30"/>
  <c i="1" r="AG98"/>
  <c i="5" r="J124"/>
  <c r="BF124"/>
  <c r="J34"/>
  <c i="1" r="AW98"/>
  <c i="5" r="F34"/>
  <c i="1" r="BA98"/>
  <c i="5" r="J98"/>
  <c r="J97"/>
  <c r="J118"/>
  <c r="J117"/>
  <c r="F117"/>
  <c r="F115"/>
  <c r="E113"/>
  <c r="J92"/>
  <c r="J91"/>
  <c r="F91"/>
  <c r="F89"/>
  <c r="E87"/>
  <c r="J39"/>
  <c r="J18"/>
  <c r="E18"/>
  <c r="F118"/>
  <c r="F92"/>
  <c r="J17"/>
  <c r="J12"/>
  <c r="J115"/>
  <c r="J89"/>
  <c r="E7"/>
  <c r="E111"/>
  <c r="E85"/>
  <c i="4" r="J37"/>
  <c r="J36"/>
  <c i="1" r="AY97"/>
  <c i="4" r="J35"/>
  <c i="1" r="AX97"/>
  <c i="4"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R122"/>
  <c r="P122"/>
  <c r="BK122"/>
  <c r="J122"/>
  <c r="BF122"/>
  <c r="BI121"/>
  <c r="BH121"/>
  <c r="BG121"/>
  <c r="BE121"/>
  <c r="T121"/>
  <c r="R121"/>
  <c r="P121"/>
  <c r="BK121"/>
  <c r="J121"/>
  <c r="BF121"/>
  <c r="BI120"/>
  <c r="BH120"/>
  <c r="BG120"/>
  <c r="BE120"/>
  <c r="T120"/>
  <c r="R120"/>
  <c r="P120"/>
  <c r="BK120"/>
  <c r="J120"/>
  <c r="BF120"/>
  <c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7"/>
  <c r="F37"/>
  <c i="1" r="BD97"/>
  <c i="4" r="BH117"/>
  <c r="F36"/>
  <c i="1" r="BC97"/>
  <c i="4" r="BG117"/>
  <c r="F35"/>
  <c i="1" r="BB97"/>
  <c i="4" r="BE117"/>
  <c r="J33"/>
  <c i="1" r="AV97"/>
  <c i="4" r="F33"/>
  <c i="1" r="AZ97"/>
  <c i="4" r="T117"/>
  <c r="T116"/>
  <c r="R117"/>
  <c r="R116"/>
  <c r="P117"/>
  <c r="P116"/>
  <c i="1" r="AU97"/>
  <c i="4" r="BK117"/>
  <c r="BK116"/>
  <c r="J116"/>
  <c r="J96"/>
  <c r="J30"/>
  <c i="1" r="AG97"/>
  <c i="4" r="J117"/>
  <c r="BF117"/>
  <c r="J34"/>
  <c i="1" r="AW97"/>
  <c i="4" r="F34"/>
  <c i="1" r="BA97"/>
  <c i="4" r="J113"/>
  <c r="J112"/>
  <c r="F112"/>
  <c r="F110"/>
  <c r="E108"/>
  <c r="J92"/>
  <c r="J91"/>
  <c r="F91"/>
  <c r="F89"/>
  <c r="E87"/>
  <c r="J39"/>
  <c r="J18"/>
  <c r="E18"/>
  <c r="F113"/>
  <c r="F92"/>
  <c r="J17"/>
  <c r="J12"/>
  <c r="J110"/>
  <c r="J89"/>
  <c r="E7"/>
  <c r="E106"/>
  <c r="E85"/>
  <c i="3" r="J37"/>
  <c r="J36"/>
  <c i="1" r="AY96"/>
  <c i="3" r="J35"/>
  <c i="1" r="AX96"/>
  <c i="3"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T144"/>
  <c r="R145"/>
  <c r="R144"/>
  <c r="P145"/>
  <c r="P144"/>
  <c r="BK145"/>
  <c r="BK144"/>
  <c r="J144"/>
  <c r="J145"/>
  <c r="BF145"/>
  <c r="J99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F37"/>
  <c i="1" r="BD96"/>
  <c i="3" r="BH122"/>
  <c r="F36"/>
  <c i="1" r="BC96"/>
  <c i="3" r="BG122"/>
  <c r="F35"/>
  <c i="1" r="BB96"/>
  <c i="3" r="BE122"/>
  <c r="J33"/>
  <c i="1" r="AV96"/>
  <c i="3" r="F33"/>
  <c i="1" r="AZ96"/>
  <c i="3" r="T122"/>
  <c r="T121"/>
  <c r="T120"/>
  <c r="T119"/>
  <c r="R122"/>
  <c r="R121"/>
  <c r="R120"/>
  <c r="R119"/>
  <c r="P122"/>
  <c r="P121"/>
  <c r="P120"/>
  <c r="P119"/>
  <c i="1" r="AU96"/>
  <c i="3" r="BK122"/>
  <c r="BK121"/>
  <c r="J121"/>
  <c r="BK120"/>
  <c r="J120"/>
  <c r="BK119"/>
  <c r="J119"/>
  <c r="J96"/>
  <c r="J30"/>
  <c i="1" r="AG96"/>
  <c i="3" r="J122"/>
  <c r="BF122"/>
  <c r="J34"/>
  <c i="1" r="AW96"/>
  <c i="3" r="F34"/>
  <c i="1" r="BA96"/>
  <c i="3" r="J98"/>
  <c r="J97"/>
  <c r="J116"/>
  <c r="J115"/>
  <c r="F115"/>
  <c r="F113"/>
  <c r="E111"/>
  <c r="J92"/>
  <c r="J91"/>
  <c r="F91"/>
  <c r="F89"/>
  <c r="E87"/>
  <c r="J39"/>
  <c r="J18"/>
  <c r="E18"/>
  <c r="F116"/>
  <c r="F92"/>
  <c r="J17"/>
  <c r="J12"/>
  <c r="J113"/>
  <c r="J89"/>
  <c r="E7"/>
  <c r="E109"/>
  <c r="E85"/>
  <c i="2" r="J37"/>
  <c r="J36"/>
  <c i="1" r="AY95"/>
  <c i="2" r="J35"/>
  <c i="1" r="AX95"/>
  <c i="2" r="BI163"/>
  <c r="BH163"/>
  <c r="BG163"/>
  <c r="BE163"/>
  <c r="T163"/>
  <c r="T162"/>
  <c r="R163"/>
  <c r="R162"/>
  <c r="P163"/>
  <c r="P162"/>
  <c r="BK163"/>
  <c r="BK162"/>
  <c r="J162"/>
  <c r="J163"/>
  <c r="BF163"/>
  <c r="J106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T157"/>
  <c r="R158"/>
  <c r="R157"/>
  <c r="P158"/>
  <c r="P157"/>
  <c r="BK158"/>
  <c r="BK157"/>
  <c r="J157"/>
  <c r="J158"/>
  <c r="BF158"/>
  <c r="J105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T150"/>
  <c r="R151"/>
  <c r="R150"/>
  <c r="P151"/>
  <c r="P150"/>
  <c r="BK151"/>
  <c r="BK150"/>
  <c r="J150"/>
  <c r="J151"/>
  <c r="BF151"/>
  <c r="J104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T145"/>
  <c r="T144"/>
  <c r="R146"/>
  <c r="R145"/>
  <c r="R144"/>
  <c r="P146"/>
  <c r="P145"/>
  <c r="P144"/>
  <c r="BK146"/>
  <c r="BK145"/>
  <c r="J145"/>
  <c r="BK144"/>
  <c r="J144"/>
  <c r="J146"/>
  <c r="BF146"/>
  <c r="J103"/>
  <c r="J102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T137"/>
  <c r="R138"/>
  <c r="R137"/>
  <c r="P138"/>
  <c r="P137"/>
  <c r="BK138"/>
  <c r="BK137"/>
  <c r="J137"/>
  <c r="J138"/>
  <c r="BF138"/>
  <c r="J101"/>
  <c r="BI136"/>
  <c r="BH136"/>
  <c r="BG136"/>
  <c r="BE136"/>
  <c r="T136"/>
  <c r="T135"/>
  <c r="T134"/>
  <c r="R136"/>
  <c r="R135"/>
  <c r="R134"/>
  <c r="P136"/>
  <c r="P135"/>
  <c r="P134"/>
  <c r="BK136"/>
  <c r="BK135"/>
  <c r="J135"/>
  <c r="BK134"/>
  <c r="J134"/>
  <c r="J136"/>
  <c r="BF136"/>
  <c r="J100"/>
  <c r="J99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F37"/>
  <c i="1" r="BD95"/>
  <c i="2" r="BH129"/>
  <c r="F36"/>
  <c i="1" r="BC95"/>
  <c i="2" r="BG129"/>
  <c r="F35"/>
  <c i="1" r="BB95"/>
  <c i="2" r="BE129"/>
  <c r="J33"/>
  <c i="1" r="AV95"/>
  <c i="2" r="F33"/>
  <c i="1" r="AZ95"/>
  <c i="2" r="T129"/>
  <c r="T128"/>
  <c r="T127"/>
  <c r="T126"/>
  <c r="R129"/>
  <c r="R128"/>
  <c r="R127"/>
  <c r="R126"/>
  <c r="P129"/>
  <c r="P128"/>
  <c r="P127"/>
  <c r="P126"/>
  <c i="1" r="AU95"/>
  <c i="2" r="BK129"/>
  <c r="BK128"/>
  <c r="J128"/>
  <c r="BK127"/>
  <c r="J127"/>
  <c r="BK126"/>
  <c r="J126"/>
  <c r="J96"/>
  <c r="J30"/>
  <c i="1" r="AG95"/>
  <c i="2" r="J129"/>
  <c r="BF129"/>
  <c r="J34"/>
  <c i="1" r="AW95"/>
  <c i="2" r="F34"/>
  <c i="1" r="BA95"/>
  <c i="2" r="J98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<sst xmlns="http://schemas.openxmlformats.org/spreadsheetml/2006/main">
  <si>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</si>
  <si>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</si>
  <si>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</si>
  <si>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</si>
  <si>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</si>
  <si>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{3d664169-b968-41a7-850a-cb7b9ea5bf30}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</si>
  <si>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</si>
  <si>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</si>
  <si>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</si>
  <si>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</si>
  <si>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</si>
  <si>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</si>
  <si>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2019-0311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</si>
  <si>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</si>
  <si>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</si>
  <si>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kotolne viacúčelovej budovy PAPRADNO</t>
  </si>
  <si>
    <t>JKSO:</t>
  </si>
  <si>
    <t>KS:</t>
  </si>
  <si>
    <t>Miesto:</t>
  </si>
  <si>
    <t>obec Papradno</t>
  </si>
  <si>
    <t>Dátum:</t>
  </si>
  <si>
    <t>30. 12. 2019</t>
  </si>
  <si>
    <t>Objednávateľ:</t>
  </si>
  <si>
    <t>IČO:</t>
  </si>
  <si>
    <t xml:space="preserve">Obec Papradno, Papradno č. 315, 018 13 </t>
  </si>
  <si>
    <t>IČ DPH:</t>
  </si>
  <si>
    <t>Zhotoviteľ:</t>
  </si>
  <si>
    <t>Vyplň údaj</t>
  </si>
  <si>
    <t>Projektant:</t>
  </si>
  <si>
    <t>Ing. arch Jozef Sobčák</t>
  </si>
  <si>
    <t>True</t>
  </si>
  <si>
    <t>0,01</t>
  </si>
  <si>
    <t>Spracovateľ:</t>
  </si>
  <si>
    <t>SOARCH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</si>
  <si>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</si>
  <si>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</si>
  <si>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</si>
  <si>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</si>
  <si>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</si>
  <si>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</si>
  <si>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</si>
  <si>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</si>
  <si>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</si>
  <si>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</si>
  <si>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</si>
  <si>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</si>
  <si>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</si>
  <si>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</si>
  <si>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</si>
  <si>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</si>
  <si>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</si>
  <si>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</si>
  <si>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</si>
  <si>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</si>
  <si>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</si>
  <si>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</si>
  <si>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</si>
  <si>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</si>
  <si>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</si>
  <si>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</si>
  <si>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</si>
  <si>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</si>
  <si>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</si>
  <si>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</si>
  <si>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</si>
  <si>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</si>
  <si>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</si>
  <si>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</si>
  <si>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</si>
  <si>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</si>
  <si>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</si>
  <si>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</si>
  <si>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</si>
  <si>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</si>
  <si>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</si>
  <si>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</si>
  <si>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</si>
  <si>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</si>
  <si>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</si>
  <si>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</si>
  <si>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</si>
  <si>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stavebné konštrukcie</t>
  </si>
  <si>
    <t>STA</t>
  </si>
  <si>
    <t>1</t>
  </si>
  <si>
    <t>{69ca4c3a-6c7d-4a63-be14-aeb69489eb76}</t>
  </si>
  <si>
    <t>02</t>
  </si>
  <si>
    <t>elektroinštalácia</t>
  </si>
  <si>
    <t>{5274e5e0-bee1-4caa-bf5f-0322ecf8f3ee}</t>
  </si>
  <si>
    <t>03</t>
  </si>
  <si>
    <t>kotolňa</t>
  </si>
  <si>
    <t>{571a552f-cfe8-4620-b38a-7693e2cbcf31}</t>
  </si>
  <si>
    <t>04</t>
  </si>
  <si>
    <t>vykurovacie telesá</t>
  </si>
  <si>
    <t>{93da4f26-f20f-485b-b22e-7c29c1dcb1dd}</t>
  </si>
  <si>
    <t>KRYCÍ LIST ROZPOČTU</t>
  </si>
  <si>
    <t>Objekt:</t>
  </si>
  <si>
    <t>01 - stavebné konštrukcie</t>
  </si>
  <si>
    <t>REKAPITULÁCIA ROZPOČTU</t>
  </si>
  <si>
    <t>Kód dielu - Popis</t>
  </si>
  <si>
    <t>Cena celkom [EUR]</t>
  </si>
  <si>
    <t>Náklady z rozpočtu</t>
  </si>
  <si>
    <t>-1</t>
  </si>
  <si>
    <t xml:space="preserve">D1 - </t>
  </si>
  <si>
    <t xml:space="preserve">    9 - Ostatné konštrukcie a práce-búranie</t>
  </si>
  <si>
    <t>HSV - Práce a dodávky HSV</t>
  </si>
  <si>
    <t xml:space="preserve">    3 - Zvislé a kompletné konštrukcie</t>
  </si>
  <si>
    <t xml:space="preserve">    6 - Úpravy povrchov, podlahy, osadenie</t>
  </si>
  <si>
    <t>PSV - Práce a dodávky PSV</t>
  </si>
  <si>
    <t xml:space="preserve">    766 - Konštrukcie stolárske</t>
  </si>
  <si>
    <t xml:space="preserve">    767 -  Konštrukcie doplnkové kovové</t>
  </si>
  <si>
    <t xml:space="preserve">    784 - Dokončovacie práce - maľby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</si>
  <si>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</si>
  <si>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</si>
  <si>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</si>
  <si>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</si>
  <si>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</si>
  <si>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</si>
  <si>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</si>
  <si>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</si>
  <si>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</si>
  <si>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</si>
  <si>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</si>
  <si>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</si>
  <si>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</si>
  <si>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</si>
  <si>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ROZPOCET</t>
  </si>
  <si>
    <t>9</t>
  </si>
  <si>
    <t>Ostatné konštrukcie a práce-búranie</t>
  </si>
  <si>
    <t>K</t>
  </si>
  <si>
    <t>979081111</t>
  </si>
  <si>
    <t>Odvoz sutiny a vybúraných hmôt na skládku do 1 km</t>
  </si>
  <si>
    <t>t</t>
  </si>
  <si>
    <t>4</t>
  </si>
  <si>
    <t>2</t>
  </si>
  <si>
    <t>1620308037</t>
  </si>
  <si>
    <t>979081121</t>
  </si>
  <si>
    <t>Odvoz sutiny a vybúraných hmôt na skládku za každý ďalší 1 km</t>
  </si>
  <si>
    <t>-1665517061</t>
  </si>
  <si>
    <t>3</t>
  </si>
  <si>
    <t>979082111</t>
  </si>
  <si>
    <t>Vnútrostavenisková doprava sutiny a vybúraných hmôt do 10 m</t>
  </si>
  <si>
    <t>1326926766</t>
  </si>
  <si>
    <t>979082121</t>
  </si>
  <si>
    <t>Vnútrostavenisková doprava sutiny a vybúraných hmôt za každých ďalších 5 m</t>
  </si>
  <si>
    <t>-634392519</t>
  </si>
  <si>
    <t>5</t>
  </si>
  <si>
    <t>979089612</t>
  </si>
  <si>
    <t>Poplatok za skladovanie - iné odpady zo stavieb a demolácií (17 09), ostatné</t>
  </si>
  <si>
    <t>253650574</t>
  </si>
  <si>
    <t>HSV</t>
  </si>
  <si>
    <t>Práce a dodávky HSV</t>
  </si>
  <si>
    <t>Zvislé a kompletné konštrukcie</t>
  </si>
  <si>
    <t>6</t>
  </si>
  <si>
    <t>310279841</t>
  </si>
  <si>
    <t>Zamurovanie otvoru s plochou do 4m2 v murive nadzákladného nepálenými tvárnicami hr. do 375mm</t>
  </si>
  <si>
    <t>m3</t>
  </si>
  <si>
    <t>-1401996240</t>
  </si>
  <si>
    <t>Úpravy povrchov, podlahy, osadenie</t>
  </si>
  <si>
    <t>7</t>
  </si>
  <si>
    <t>612425931</t>
  </si>
  <si>
    <t>Omietka vápenná vnútorného ostenia okenného alebo dverného štuková</t>
  </si>
  <si>
    <t>m2</t>
  </si>
  <si>
    <t>5252075</t>
  </si>
  <si>
    <t>8</t>
  </si>
  <si>
    <t>612451220</t>
  </si>
  <si>
    <t>Oprava vnútorných cementových omietok, opravená plocha nad 5 do 10 %, hladká</t>
  </si>
  <si>
    <t>-1634440290</t>
  </si>
  <si>
    <t>632450441</t>
  </si>
  <si>
    <t>Opravný poter CEMIX, oprava dutín a výtlkov v poteroch, Polymércementový poter 40 MPa, ozn. 070, hr. 5 mm</t>
  </si>
  <si>
    <t>-1173853620</t>
  </si>
  <si>
    <t>10</t>
  </si>
  <si>
    <t>642942111</t>
  </si>
  <si>
    <t>Osadenie oceľovej dverovej zárubne alebo rámu, plochy otvoru do 2,5 m2</t>
  </si>
  <si>
    <t>ks</t>
  </si>
  <si>
    <t>512</t>
  </si>
  <si>
    <t>-981130482</t>
  </si>
  <si>
    <t>11</t>
  </si>
  <si>
    <t>M</t>
  </si>
  <si>
    <t>553310006300</t>
  </si>
  <si>
    <t>Zárubňa oceľová CgU šxvxhr 800x1970x80 mm L</t>
  </si>
  <si>
    <t>-2016322548</t>
  </si>
  <si>
    <t>12</t>
  </si>
  <si>
    <t>553310006800R</t>
  </si>
  <si>
    <t>Zárubňa oceľová CgU šxvxhr 1000x1970x80 mm P</t>
  </si>
  <si>
    <t>1437756219</t>
  </si>
  <si>
    <t>PSV</t>
  </si>
  <si>
    <t>Práce a dodávky PSV</t>
  </si>
  <si>
    <t>766</t>
  </si>
  <si>
    <t>Konštrukcie stolárske</t>
  </si>
  <si>
    <t>13</t>
  </si>
  <si>
    <t>766662112</t>
  </si>
  <si>
    <t>Montáž dverového krídla otočného jednokrídlového poldrážkového, do existujúcej zárubne, vrátane kovania</t>
  </si>
  <si>
    <t>16</t>
  </si>
  <si>
    <t>-70205367</t>
  </si>
  <si>
    <t>14</t>
  </si>
  <si>
    <t>549150000600</t>
  </si>
  <si>
    <t>Kľučka dverová 2x, 2x rozeta BB, FAB, nehrdzavejúca oceľ, povrch nerez brúsený, SAPELI</t>
  </si>
  <si>
    <t>32</t>
  </si>
  <si>
    <t>-1263784422</t>
  </si>
  <si>
    <t>15</t>
  </si>
  <si>
    <t>611610000400R</t>
  </si>
  <si>
    <t>Dvere vnútorné jednokrídlové, šírka 600-1000 mm, výplň papierová voština, povrch fólia M10, plné, SAPELI</t>
  </si>
  <si>
    <t>883492080</t>
  </si>
  <si>
    <t>998766101</t>
  </si>
  <si>
    <t>Presun hmot pre konštrukcie stolárske v objektoch výšky do 6 m</t>
  </si>
  <si>
    <t>1683036529</t>
  </si>
  <si>
    <t>767</t>
  </si>
  <si>
    <t xml:space="preserve"> Konštrukcie doplnkové kovové</t>
  </si>
  <si>
    <t>17</t>
  </si>
  <si>
    <t>767161120</t>
  </si>
  <si>
    <t>Montáž zábradlia rovného z rúrok do muriva, s hmotnosťou 1 metra zábradlia do 30 kg</t>
  </si>
  <si>
    <t>m</t>
  </si>
  <si>
    <t>-1526378752</t>
  </si>
  <si>
    <t>18</t>
  </si>
  <si>
    <t>55391536001</t>
  </si>
  <si>
    <t>Zábradlový systém pozinkovaný s výplňou zo zvarovanej siete - podľa PD</t>
  </si>
  <si>
    <t>1562001479</t>
  </si>
  <si>
    <t>19</t>
  </si>
  <si>
    <t>767995104Z2</t>
  </si>
  <si>
    <t>Montáž ostatných atypických kovových stavebných doplnkových konštrukcií - NOVÁ PLOŠINA</t>
  </si>
  <si>
    <t>kpl</t>
  </si>
  <si>
    <t>1782285683</t>
  </si>
  <si>
    <t>767995105I</t>
  </si>
  <si>
    <t xml:space="preserve">Montáž ostatných atypických kovových stavebných doplnkových konštrukcií  - IPE100  - NOVÁ PLOŠINA</t>
  </si>
  <si>
    <t>-258490975</t>
  </si>
  <si>
    <t>21</t>
  </si>
  <si>
    <t>13482610001</t>
  </si>
  <si>
    <t xml:space="preserve">Tyče oceľové prierezu IPE DN 100 mm, ozn. 11 373, podľa  EN ISO S235JRG1 - NOVÁ PLOŠINA</t>
  </si>
  <si>
    <t>-217306689</t>
  </si>
  <si>
    <t>22</t>
  </si>
  <si>
    <t>998767101</t>
  </si>
  <si>
    <t>Presun hmôt pre kovové stavebné doplnkové konštrukcie v objektoch výšky do 6 m</t>
  </si>
  <si>
    <t>-1998797306</t>
  </si>
  <si>
    <t>784</t>
  </si>
  <si>
    <t>Dokončovacie práce - maľby</t>
  </si>
  <si>
    <t>23</t>
  </si>
  <si>
    <t>784410100</t>
  </si>
  <si>
    <t>Penetrovanie jednonásobné jemnozrnných podkladov výšky do 3, 80 m</t>
  </si>
  <si>
    <t>-223323415</t>
  </si>
  <si>
    <t>24</t>
  </si>
  <si>
    <t>784410600</t>
  </si>
  <si>
    <t>Vyrovnanie trhlín a nerovností na jemnozrnných povrchoch výšky do 3, 80 m</t>
  </si>
  <si>
    <t>591646292</t>
  </si>
  <si>
    <t>25</t>
  </si>
  <si>
    <t>784418011</t>
  </si>
  <si>
    <t>Zakrývanie otvorov, podláh a zariadení fóliou v miestnostiach alebo na schodisku</t>
  </si>
  <si>
    <t>395270237</t>
  </si>
  <si>
    <t>26</t>
  </si>
  <si>
    <t>784452271</t>
  </si>
  <si>
    <t>Maľby z maliarskych zmesí Primalex, Farmal, ručne nanášané dvojnásobné základné na podklad jemnozrnný výšky do 3, 80 m</t>
  </si>
  <si>
    <t>-1242176160</t>
  </si>
  <si>
    <t>HZS</t>
  </si>
  <si>
    <t>Hodinové zúčtovacie sadzby</t>
  </si>
  <si>
    <t>27</t>
  </si>
  <si>
    <t>HZS000111</t>
  </si>
  <si>
    <t>Nepredvídané práce (po odkrytí konštrukcií, nešpecifikované PD a pod.)</t>
  </si>
  <si>
    <t>hod</t>
  </si>
  <si>
    <t>262144</t>
  </si>
  <si>
    <t>36552263</t>
  </si>
  <si>
    <t>02 - elektroinštalácia</t>
  </si>
  <si>
    <t>M - Práce a dodávky M</t>
  </si>
  <si>
    <t xml:space="preserve">    21-M - Elektromontáže</t>
  </si>
  <si>
    <t xml:space="preserve">    22-M - Ostatné</t>
  </si>
  <si>
    <t>Práce a dodávky M</t>
  </si>
  <si>
    <t>21-M</t>
  </si>
  <si>
    <t>Elektromontáže</t>
  </si>
  <si>
    <t>210110041</t>
  </si>
  <si>
    <t>Spínače polozapustené a zapustené vrátane zapojenia jednopólový - radenie 1</t>
  </si>
  <si>
    <t>64</t>
  </si>
  <si>
    <t>1605425718</t>
  </si>
  <si>
    <t>3450201270</t>
  </si>
  <si>
    <t>Spínač 1</t>
  </si>
  <si>
    <t>256</t>
  </si>
  <si>
    <t>390548447</t>
  </si>
  <si>
    <t>210111021g</t>
  </si>
  <si>
    <t>Domová zásuvka v krabici obyč. alebo do vlhka, vrátane zapojenia 10/16 A 250 V 2P + Z</t>
  </si>
  <si>
    <t>-348997847</t>
  </si>
  <si>
    <t>3450324650</t>
  </si>
  <si>
    <t>Zásuvka jednonásobná resp. dvojnásobná</t>
  </si>
  <si>
    <t>-928437712</t>
  </si>
  <si>
    <t>210111127</t>
  </si>
  <si>
    <t>Priemyslová zásuvka nástenná 400 V,IP 67, typ IZG 3253 vrátane zapojenia 3P +N+ PE</t>
  </si>
  <si>
    <t>-189490988</t>
  </si>
  <si>
    <t>ssde</t>
  </si>
  <si>
    <t>Zásuvka 400 V 32A</t>
  </si>
  <si>
    <t>1686107475</t>
  </si>
  <si>
    <t>210190004.1</t>
  </si>
  <si>
    <t>Montáž ocelolechovej rozvodnice</t>
  </si>
  <si>
    <t>-101084127</t>
  </si>
  <si>
    <t>r1k</t>
  </si>
  <si>
    <t>Rozvádzac RK</t>
  </si>
  <si>
    <t>1541085952</t>
  </si>
  <si>
    <t>210201006</t>
  </si>
  <si>
    <t>Svietidlo núdzové</t>
  </si>
  <si>
    <t>-306997557</t>
  </si>
  <si>
    <t>D111</t>
  </si>
  <si>
    <t>1782595479</t>
  </si>
  <si>
    <t>210201048</t>
  </si>
  <si>
    <t>Svietidlo priemyselné 2x36W, IP65 vrátane svetelných zdrojov</t>
  </si>
  <si>
    <t>-615529145</t>
  </si>
  <si>
    <t>D0112</t>
  </si>
  <si>
    <t>525953937</t>
  </si>
  <si>
    <t>210810057</t>
  </si>
  <si>
    <t>Silový kábel 5x6 mm2 pevne uložený</t>
  </si>
  <si>
    <t>-911919108</t>
  </si>
  <si>
    <t>3410350099C</t>
  </si>
  <si>
    <t>Kábel CYKY-J 5x6 Alebo ekvivalent - Ak sa v opisnom formulári uvádzajú údaje alebo odkazy na konkrétneho výrobcu, výrobný postup, značku, obchodný názov, patent alebo typ, umožňuje sa dodávateľom predloženie ponuky s ekvivalentným riešením s porovnateľným</t>
  </si>
  <si>
    <t>-239195042</t>
  </si>
  <si>
    <t>210811365</t>
  </si>
  <si>
    <t xml:space="preserve">Silový kábel  3x1.5 mm2 pevne uložený</t>
  </si>
  <si>
    <t>-1681043415</t>
  </si>
  <si>
    <t>3410350864c</t>
  </si>
  <si>
    <t>Kábel CYKY-J 3x1,5 Alebo ekvivalent - Ak sa v opisnom formulári uvádzajú údaje alebo odkazy na konkrétneho výrobcu, výrobný postup, značku, obchodný názov, patent alebo typ, umožňuje sa dodávateľom predloženie ponuky s ekvivalentným riešením s porovnateľn</t>
  </si>
  <si>
    <t>1993911371</t>
  </si>
  <si>
    <t>210811366</t>
  </si>
  <si>
    <t>Silový kábel 3x2.5 mm2 pevne uložený</t>
  </si>
  <si>
    <t>1790732124</t>
  </si>
  <si>
    <t>3410350865C</t>
  </si>
  <si>
    <t>Kábel CYKY-J 3x2,5 Alebo ekvivalent - Ak sa v opisnom formulári uvádzajú údaje alebo odkazy na konkrétneho výrobcu, výrobný postup, značku, obchodný názov, patent alebo typ, umožňuje sa dodávateľom predloženie ponuky s ekvivalentným riešením s porovnateľn</t>
  </si>
  <si>
    <t>-415795523</t>
  </si>
  <si>
    <t>311101211</t>
  </si>
  <si>
    <t>Vytvorenie prestupov v múroch z betónu a železobetónu vložkami s vonkajšou prierezovou plochou do 0,02 m2</t>
  </si>
  <si>
    <t>-1938130413</t>
  </si>
  <si>
    <t>311101212</t>
  </si>
  <si>
    <t>Vytvorenie prestupov v múroch z betónu a železobetónu vložkami s vonkajšou prierezovou plochou nad 0,02-0,05 m2</t>
  </si>
  <si>
    <t>-906641923</t>
  </si>
  <si>
    <t>97404931012</t>
  </si>
  <si>
    <t>Vyrezanie rýh frézovaním v betóne hĺbky 2 cm, šírky 4 cm -0,00096t</t>
  </si>
  <si>
    <t>-1652702939</t>
  </si>
  <si>
    <t>K4</t>
  </si>
  <si>
    <t>Východzia revízia vrátane PD skutočného vyhotovenia</t>
  </si>
  <si>
    <t>1407804981</t>
  </si>
  <si>
    <t>22-M</t>
  </si>
  <si>
    <t>Ostatné</t>
  </si>
  <si>
    <t>PD</t>
  </si>
  <si>
    <t>Presun dodávok</t>
  </si>
  <si>
    <t>%</t>
  </si>
  <si>
    <t>-1202082643</t>
  </si>
  <si>
    <t>PM</t>
  </si>
  <si>
    <t>Podružný materiál</t>
  </si>
  <si>
    <t>-1805203758</t>
  </si>
  <si>
    <t>PPV</t>
  </si>
  <si>
    <t>Podiel pridružených výkonov</t>
  </si>
  <si>
    <t>-112234325</t>
  </si>
  <si>
    <t>03 - kotolňa</t>
  </si>
  <si>
    <t>36043-0023</t>
  </si>
  <si>
    <t>Montáž servopohonu</t>
  </si>
  <si>
    <t>kus</t>
  </si>
  <si>
    <t>-160673886</t>
  </si>
  <si>
    <t>405 S013697</t>
  </si>
  <si>
    <t>Pohon pre trojcestný ventil</t>
  </si>
  <si>
    <t>49881305</t>
  </si>
  <si>
    <t>48020-3001</t>
  </si>
  <si>
    <t>Skúška tesnosti tlak. nádob stabilných o obsahu do 0,2 m3</t>
  </si>
  <si>
    <t>-1866221181</t>
  </si>
  <si>
    <t>48020-4003</t>
  </si>
  <si>
    <t>Montáž : Tlaková skúška tlak. nádob stabilných o obsahu 0,8 až 1,5 m3</t>
  </si>
  <si>
    <t>192117212</t>
  </si>
  <si>
    <t>48999-0001</t>
  </si>
  <si>
    <t>Vykurovacia skúška</t>
  </si>
  <si>
    <t>-993620540</t>
  </si>
  <si>
    <t>48999-0003</t>
  </si>
  <si>
    <t>Technická inšpekcia</t>
  </si>
  <si>
    <t>76892887</t>
  </si>
  <si>
    <t>48999-0004</t>
  </si>
  <si>
    <t>Vypustenie a napustenie systému</t>
  </si>
  <si>
    <t>-1724591308</t>
  </si>
  <si>
    <t>48999-0013</t>
  </si>
  <si>
    <t>Revízia komína</t>
  </si>
  <si>
    <t>-2127027225</t>
  </si>
  <si>
    <t>48999-0015</t>
  </si>
  <si>
    <t>Uvedenie úpravne vody do prevádzky</t>
  </si>
  <si>
    <t>617825007</t>
  </si>
  <si>
    <t>48999-0017</t>
  </si>
  <si>
    <t>Nepredvídané práce pri realizácii</t>
  </si>
  <si>
    <t>-2031333342</t>
  </si>
  <si>
    <t>71340-1307</t>
  </si>
  <si>
    <t>Montáž rúrok z PE hr. 30 mm, vnút. priemer 42-70</t>
  </si>
  <si>
    <t>1898564201</t>
  </si>
  <si>
    <t>631 5A3657</t>
  </si>
  <si>
    <t xml:space="preserve">Skruže izolačné z minerálnej  vlny PS Eco AluR hr.30 mm priemer 35 mm Alebo ekvivalent - Ak sa v opisnom formulári uvádzajú údaje alebo odkazy na konkrétneho výrobcu, výrobný postup, značku, obchodný názov, patent alebo typ, umožňuje sa dodávateľom predlo</t>
  </si>
  <si>
    <t>-1773232447</t>
  </si>
  <si>
    <t>71340-2207</t>
  </si>
  <si>
    <t>Montáž rúrok z EPDM hr. 38-50, vnút. priemer 42-73</t>
  </si>
  <si>
    <t>-242325882</t>
  </si>
  <si>
    <t>631 5A3658z</t>
  </si>
  <si>
    <t xml:space="preserve">Skruže izolačné z minerálnej  vlny PS Eco AluR hr.40mm priemer 42 mm Alebo ekvivalent - Ak sa v opisnom formulári uvádzajú údaje alebo odkazy na konkrétneho výrobcu, výrobný postup, značku, obchodný názov, patent alebo typ, umožňuje sa dodávateľom predlož</t>
  </si>
  <si>
    <t>1468855071</t>
  </si>
  <si>
    <t>631 5A3659a</t>
  </si>
  <si>
    <t xml:space="preserve">Skruže izolačné z minerálnej  vlny PS Eco AluR hr.50mm priemer 54 mm Alebo ekvivalent - Ak sa v opisnom formulári uvádzajú údaje alebo odkazy na konkrétneho výrobcu, výrobný postup, značku, obchodný názov, patent alebo typ, umožňuje sa dodávateľom predlož</t>
  </si>
  <si>
    <t>255860927</t>
  </si>
  <si>
    <t>631 5A3659y</t>
  </si>
  <si>
    <t xml:space="preserve">Skruže izolačné z minerálnej  vlny PS Eco AluR hr.70mm priemer 76 mm Alebo ekvivalent - Ak sa v opisnom formulári uvádzajú údaje alebo odkazy na konkrétneho výrobcu, výrobný postup, značku, obchodný názov, patent alebo typ, umožňuje sa dodávateľom predlož</t>
  </si>
  <si>
    <t>-187446432</t>
  </si>
  <si>
    <t>71340-2210</t>
  </si>
  <si>
    <t>Montáž rúrok z EPDM hr. 38-50,vnút. priemer 76-98</t>
  </si>
  <si>
    <t>-1094304050</t>
  </si>
  <si>
    <t>631 5A3659z</t>
  </si>
  <si>
    <t xml:space="preserve">Skruže izolačné z minerálnej  vlny PS Eco AluR hr.80mm priemer 89 mm Alebo ekvivalent - Ak sa v opisnom formulári uvádzajú údaje alebo odkazy na konkrétneho výrobcu, výrobný postup, značku, obchodný názov, patent alebo typ, umožňuje sa dodávateľom predlož</t>
  </si>
  <si>
    <t>-131750191</t>
  </si>
  <si>
    <t>72213-0211</t>
  </si>
  <si>
    <t>Potrubie vod. z ocel. rúrok závit. pozink. 11353 DN 15</t>
  </si>
  <si>
    <t>-1276217234</t>
  </si>
  <si>
    <t>72213-1911</t>
  </si>
  <si>
    <t>Opr. vodov. ocel. potr. záv. vsadenie odbočky do potr. DN 15</t>
  </si>
  <si>
    <t>súbor</t>
  </si>
  <si>
    <t>-352962085</t>
  </si>
  <si>
    <t>72218-1212</t>
  </si>
  <si>
    <t>Ochrana vodovodného potrubia prilepenými tepelnoizolačnými rúrami z PE hr do 6 mm DN do 32 mm</t>
  </si>
  <si>
    <t>749624914</t>
  </si>
  <si>
    <t xml:space="preserve">731  -</t>
  </si>
  <si>
    <t>Demontáž pôvodného zariadenia kotolne</t>
  </si>
  <si>
    <t>-228620770</t>
  </si>
  <si>
    <t>73115-1736x</t>
  </si>
  <si>
    <t>Montáž kotla do 150 kW</t>
  </si>
  <si>
    <t>-292083654</t>
  </si>
  <si>
    <t>484 PC</t>
  </si>
  <si>
    <t xml:space="preserve">Kotol na pelety výkon 150 kW  vrátane ekvitrmickej regulácie</t>
  </si>
  <si>
    <t>-163826278</t>
  </si>
  <si>
    <t>73175-1306</t>
  </si>
  <si>
    <t xml:space="preserve">Komín nerezový  DN 300, výšky 19,26 m</t>
  </si>
  <si>
    <t>1210791387</t>
  </si>
  <si>
    <t>73176-2120</t>
  </si>
  <si>
    <t>Odvetranie plynových spotrebičov rúra z nerez plechu priemer do 200 mm</t>
  </si>
  <si>
    <t>88253463</t>
  </si>
  <si>
    <t>73199-9906pc</t>
  </si>
  <si>
    <t>0dborná pomoc pri montáži a uvedení zariadenia do prevádzky</t>
  </si>
  <si>
    <t>-1234660042</t>
  </si>
  <si>
    <t>28</t>
  </si>
  <si>
    <t>73211-0000</t>
  </si>
  <si>
    <t>Montáž technológie</t>
  </si>
  <si>
    <t>-1627124443</t>
  </si>
  <si>
    <t>29</t>
  </si>
  <si>
    <t>484 4C0401pc</t>
  </si>
  <si>
    <t>Chemická úpravňa vody , 230V</t>
  </si>
  <si>
    <t>-1873052400</t>
  </si>
  <si>
    <t>30</t>
  </si>
  <si>
    <t>484 4C0402pc</t>
  </si>
  <si>
    <t>Nádoba akumulačná stojatá 1000 L</t>
  </si>
  <si>
    <t>-1762255630</t>
  </si>
  <si>
    <t>31</t>
  </si>
  <si>
    <t>484 4C0403pc</t>
  </si>
  <si>
    <t>Odkaľovač DN270/80</t>
  </si>
  <si>
    <t>-141565265</t>
  </si>
  <si>
    <t>484 4C0404pc</t>
  </si>
  <si>
    <t>Kombi rozdeľovač a zberač M 200 dl.2,65 m</t>
  </si>
  <si>
    <t>641498897</t>
  </si>
  <si>
    <t>33</t>
  </si>
  <si>
    <t>73219-9100</t>
  </si>
  <si>
    <t>Montáž orientačných štítkov</t>
  </si>
  <si>
    <t>-482108327</t>
  </si>
  <si>
    <t>34</t>
  </si>
  <si>
    <t>404 6A0101</t>
  </si>
  <si>
    <t>Tabuľka orientačná</t>
  </si>
  <si>
    <t>-1704154759</t>
  </si>
  <si>
    <t>35</t>
  </si>
  <si>
    <t>73233-0426</t>
  </si>
  <si>
    <t xml:space="preserve">Nádoba expanzná  s membránou, tlak 6 barov, plastový povlak, objem 800 l</t>
  </si>
  <si>
    <t>-1137300409</t>
  </si>
  <si>
    <t>36</t>
  </si>
  <si>
    <t>73233-0722</t>
  </si>
  <si>
    <t xml:space="preserve">Automatické doplňovanie a kontrola tlaku vody  do 10 bar/60° C</t>
  </si>
  <si>
    <t>-707404012</t>
  </si>
  <si>
    <t>37</t>
  </si>
  <si>
    <t>73233-1517</t>
  </si>
  <si>
    <t>Nádoby expanzné tlakové s membránou Expanzomat 100l</t>
  </si>
  <si>
    <t>1246760806</t>
  </si>
  <si>
    <t>38</t>
  </si>
  <si>
    <t>73242-2465</t>
  </si>
  <si>
    <t>Čerpadlo obehové teplov. závit. 25-60 rozst. 18 cm do 3 m3/h štand. kvalita</t>
  </si>
  <si>
    <t>-250246066</t>
  </si>
  <si>
    <t>39</t>
  </si>
  <si>
    <t>73242-2465x</t>
  </si>
  <si>
    <t>2037369221</t>
  </si>
  <si>
    <t>40</t>
  </si>
  <si>
    <t>73311-1106</t>
  </si>
  <si>
    <t>Potrubie z rúrok závit. bezošvých bežných nízkotlak. DN 32</t>
  </si>
  <si>
    <t>-1976158877</t>
  </si>
  <si>
    <t>41</t>
  </si>
  <si>
    <t>73311-1107</t>
  </si>
  <si>
    <t>Potrubie z rúrok závit. bezošvých bežných nízkotlak. DN 40</t>
  </si>
  <si>
    <t>-359800482</t>
  </si>
  <si>
    <t>42</t>
  </si>
  <si>
    <t>73311-1108</t>
  </si>
  <si>
    <t>Potrubie z rúrok závit. bezošvých bežných nízkotlak. DN 50</t>
  </si>
  <si>
    <t>-130221155</t>
  </si>
  <si>
    <t>43</t>
  </si>
  <si>
    <t>73312-1122</t>
  </si>
  <si>
    <t>Potrubie z rúrok hlad. bezošvých nízkotlak. pr. 76/3,2</t>
  </si>
  <si>
    <t>297054132</t>
  </si>
  <si>
    <t>44</t>
  </si>
  <si>
    <t>73312-1125</t>
  </si>
  <si>
    <t>Potrubie z rúrok hlad. bezošvých nízkotlak. pr. 89/3,6</t>
  </si>
  <si>
    <t>272793829</t>
  </si>
  <si>
    <t>45</t>
  </si>
  <si>
    <t>73319-0107</t>
  </si>
  <si>
    <t>Tlaková skúška potrubia a ocel. rúrok závitových do DN 40</t>
  </si>
  <si>
    <t>2137109338</t>
  </si>
  <si>
    <t>46</t>
  </si>
  <si>
    <t>73319-0108</t>
  </si>
  <si>
    <t>Tlaková skúška potrubia a ocel. rúrok závitových do DN 50</t>
  </si>
  <si>
    <t>-521087669</t>
  </si>
  <si>
    <t>47</t>
  </si>
  <si>
    <t>73319-0225</t>
  </si>
  <si>
    <t>Tlaková skúška potrubia z ocel. rúrok hladkých do pr. 89/3,6</t>
  </si>
  <si>
    <t>-795276994</t>
  </si>
  <si>
    <t>48</t>
  </si>
  <si>
    <t>73319-1926</t>
  </si>
  <si>
    <t>Opr. ocel. závit. potrubia, navarenie odbočky DN 32</t>
  </si>
  <si>
    <t>1325754138</t>
  </si>
  <si>
    <t>49</t>
  </si>
  <si>
    <t>73319-3918</t>
  </si>
  <si>
    <t>Opr. ocel. hlad. potrubia, zaslepenie dienkom pr. 57</t>
  </si>
  <si>
    <t>597119622</t>
  </si>
  <si>
    <t>50</t>
  </si>
  <si>
    <t>73319-3925</t>
  </si>
  <si>
    <t>Opr. ocel. hlad. potrubia, zaslepenie dienkom pr. 89</t>
  </si>
  <si>
    <t>-1550031228</t>
  </si>
  <si>
    <t>51</t>
  </si>
  <si>
    <t>73319-4922</t>
  </si>
  <si>
    <t>Opr. ocel. hlad. potrubia, navarenie odbočky pr. 76/3,2</t>
  </si>
  <si>
    <t>1929801472</t>
  </si>
  <si>
    <t>52</t>
  </si>
  <si>
    <t>73420-9103</t>
  </si>
  <si>
    <t>Montáž armatúr s jedným závitom G 1/2</t>
  </si>
  <si>
    <t>186312335</t>
  </si>
  <si>
    <t>53</t>
  </si>
  <si>
    <t>422 1D0102</t>
  </si>
  <si>
    <t>Ventil odvzdušňovací automatický 1/2"</t>
  </si>
  <si>
    <t>-260838610</t>
  </si>
  <si>
    <t>54</t>
  </si>
  <si>
    <t>73420-9113</t>
  </si>
  <si>
    <t>Montáž armatúr s dvoma závitmi G 1/2</t>
  </si>
  <si>
    <t>1233910434</t>
  </si>
  <si>
    <t>55</t>
  </si>
  <si>
    <t>422 5C0205</t>
  </si>
  <si>
    <t>Ventil poistný SVW 6-1/2"</t>
  </si>
  <si>
    <t>1818593409</t>
  </si>
  <si>
    <t>56</t>
  </si>
  <si>
    <t>422 8A0602</t>
  </si>
  <si>
    <t>Klapka spätná DN 15</t>
  </si>
  <si>
    <t>1239472582</t>
  </si>
  <si>
    <t>57</t>
  </si>
  <si>
    <t>436 1A0101</t>
  </si>
  <si>
    <t>Filter G 1/2" s preplachom</t>
  </si>
  <si>
    <t>-716384773</t>
  </si>
  <si>
    <t>58</t>
  </si>
  <si>
    <t>73420-9115</t>
  </si>
  <si>
    <t>Montáž armatúr s dvoma závitmi G 1</t>
  </si>
  <si>
    <t>-344272955</t>
  </si>
  <si>
    <t>59</t>
  </si>
  <si>
    <t>422 5C0143</t>
  </si>
  <si>
    <t>Ventil poistný SVH 30-1"</t>
  </si>
  <si>
    <t>-427999288</t>
  </si>
  <si>
    <t>60</t>
  </si>
  <si>
    <t>73420-9116</t>
  </si>
  <si>
    <t>Montáž armatúr s dvoma závitmi G 5/4</t>
  </si>
  <si>
    <t>-1172469310</t>
  </si>
  <si>
    <t>61</t>
  </si>
  <si>
    <t>422 8A0605</t>
  </si>
  <si>
    <t>Klapka spätná DN32</t>
  </si>
  <si>
    <t>-1998676680</t>
  </si>
  <si>
    <t>62</t>
  </si>
  <si>
    <t>73420-9117</t>
  </si>
  <si>
    <t>Montáž armatúr s dvoma závitmi G 6/4</t>
  </si>
  <si>
    <t>-1443674539</t>
  </si>
  <si>
    <t>63</t>
  </si>
  <si>
    <t>422 5C0145</t>
  </si>
  <si>
    <t>Ventil poistný SVH 30-1 1/2"</t>
  </si>
  <si>
    <t>-34944389</t>
  </si>
  <si>
    <t>422 5E0105</t>
  </si>
  <si>
    <t xml:space="preserve">Ventil regulačný  1 1/2 "</t>
  </si>
  <si>
    <t>-2040965493</t>
  </si>
  <si>
    <t>65</t>
  </si>
  <si>
    <t>422 8A0606</t>
  </si>
  <si>
    <t>Klapka spätná DN40</t>
  </si>
  <si>
    <t>1406486737</t>
  </si>
  <si>
    <t>66</t>
  </si>
  <si>
    <t>73420-9120</t>
  </si>
  <si>
    <t>Montáž armatúr s dvoma závitmi G 3</t>
  </si>
  <si>
    <t>-565479452</t>
  </si>
  <si>
    <t>67</t>
  </si>
  <si>
    <t>436 1C0158</t>
  </si>
  <si>
    <t>Filter 3"- 0,75 mm</t>
  </si>
  <si>
    <t>-2052548124</t>
  </si>
  <si>
    <t>68</t>
  </si>
  <si>
    <t>73420-9124</t>
  </si>
  <si>
    <t>Montáž armatúr s troma závitmi G 3/4</t>
  </si>
  <si>
    <t>-1491179508</t>
  </si>
  <si>
    <t>69</t>
  </si>
  <si>
    <t>405 S007920</t>
  </si>
  <si>
    <t xml:space="preserve">Trojcestný ventil so závitom  DN20 kvs=6,3</t>
  </si>
  <si>
    <t>841447144</t>
  </si>
  <si>
    <t>70</t>
  </si>
  <si>
    <t>73420-9126</t>
  </si>
  <si>
    <t>Montáž armatúr s troma závitmi G 5/4</t>
  </si>
  <si>
    <t>1452345605</t>
  </si>
  <si>
    <t>71</t>
  </si>
  <si>
    <t>405 S007940</t>
  </si>
  <si>
    <t>Trojcestný ventil so závitom PN16 DN32 kvs=16</t>
  </si>
  <si>
    <t>-743303906</t>
  </si>
  <si>
    <t>72</t>
  </si>
  <si>
    <t>73420-9127</t>
  </si>
  <si>
    <t>Montáž armatúr s troma závitmi G 6/4</t>
  </si>
  <si>
    <t>-1288694302</t>
  </si>
  <si>
    <t>73</t>
  </si>
  <si>
    <t>405 S007950</t>
  </si>
  <si>
    <t>Trojcestný ventil so závitom PN16 DN40 kvs=25</t>
  </si>
  <si>
    <t>-1060328620</t>
  </si>
  <si>
    <t>74</t>
  </si>
  <si>
    <t>73429-1123</t>
  </si>
  <si>
    <t>Kohút plniaci a vypúšťací G 1/2 PN 10 do 110°C závitový</t>
  </si>
  <si>
    <t>-734050104</t>
  </si>
  <si>
    <t>75</t>
  </si>
  <si>
    <t>73429-2713</t>
  </si>
  <si>
    <t>Kohút guľový priamy G 1/2 PN 42 do 185°C vnútorný závit</t>
  </si>
  <si>
    <t>1237836143</t>
  </si>
  <si>
    <t>76</t>
  </si>
  <si>
    <t>73429-2714</t>
  </si>
  <si>
    <t>Kohút guľový priamy G 3/4 PN 42 do 185°C vnútorný závit</t>
  </si>
  <si>
    <t>1534746152</t>
  </si>
  <si>
    <t>77</t>
  </si>
  <si>
    <t>73429-2716</t>
  </si>
  <si>
    <t>Kohút guľový priamy G 1 1/4 PN 42 do 185°C vnútorný závit</t>
  </si>
  <si>
    <t>1135470012</t>
  </si>
  <si>
    <t>78</t>
  </si>
  <si>
    <t>73429-2717</t>
  </si>
  <si>
    <t>Kohút guľový priamy G 1 1/2 PN 42 do 185°C vnútorný závit</t>
  </si>
  <si>
    <t>1009898820</t>
  </si>
  <si>
    <t>79</t>
  </si>
  <si>
    <t>73429-2719</t>
  </si>
  <si>
    <t>Kohút guľový priamy G 2 1/2 PN 42 do 185°C vnútorný závit</t>
  </si>
  <si>
    <t>592931158</t>
  </si>
  <si>
    <t>80</t>
  </si>
  <si>
    <t>73429-2720</t>
  </si>
  <si>
    <t>Kohút guľový priamy G 3 PN 42 do 185°C vnútorný závit</t>
  </si>
  <si>
    <t>1315492974</t>
  </si>
  <si>
    <t>81</t>
  </si>
  <si>
    <t>73441-1121</t>
  </si>
  <si>
    <t>Teplomery s ochranným púzdrom rohové typ 160 prev. B</t>
  </si>
  <si>
    <t>-56420757</t>
  </si>
  <si>
    <t>82</t>
  </si>
  <si>
    <t>73442-1130</t>
  </si>
  <si>
    <t>Tlakomery deformačné so spodným prípojom 03313 pr. 160</t>
  </si>
  <si>
    <t>1225923951</t>
  </si>
  <si>
    <t>83</t>
  </si>
  <si>
    <t>73442-4102</t>
  </si>
  <si>
    <t>Kondenzačná slučka na privarenie stočená PN 250 do 300°C</t>
  </si>
  <si>
    <t>-1070888177</t>
  </si>
  <si>
    <t>84</t>
  </si>
  <si>
    <t>73442-4912</t>
  </si>
  <si>
    <t>Príslušenstvo tlakomerov, kohúty čapové K70-181-716 M 20x1,5</t>
  </si>
  <si>
    <t>-78203341</t>
  </si>
  <si>
    <t>85</t>
  </si>
  <si>
    <t>73449-4121</t>
  </si>
  <si>
    <t>Ost. meracie armat. návarky metr. závit. M 20x1,5 dl. 220mm</t>
  </si>
  <si>
    <t>-1373122364</t>
  </si>
  <si>
    <t>86</t>
  </si>
  <si>
    <t>73449-4213</t>
  </si>
  <si>
    <t>Ostatné meracie armatúry, návarky s rúrk. závitom G 1/2</t>
  </si>
  <si>
    <t>799794779</t>
  </si>
  <si>
    <t>87</t>
  </si>
  <si>
    <t>78342-4140</t>
  </si>
  <si>
    <t>Nátery synt. kov. potrubia do DN 50mm dvojnás. a základ.</t>
  </si>
  <si>
    <t>-1082187456</t>
  </si>
  <si>
    <t>88</t>
  </si>
  <si>
    <t>78342-5150</t>
  </si>
  <si>
    <t>Nátery synt. kov. potrubia do DN 100mm dvojnás. a základ.</t>
  </si>
  <si>
    <t>120663279</t>
  </si>
  <si>
    <t>04 - vykurovacie telesá</t>
  </si>
  <si>
    <t>D2 - PRÁCE A DODÁVKY M</t>
  </si>
  <si>
    <t xml:space="preserve">    M48 - Periodické prevádzkové revízie</t>
  </si>
  <si>
    <t>D1 - PRÁCE A DODÁVKY PSV</t>
  </si>
  <si>
    <t xml:space="preserve">    734 - Armatúry</t>
  </si>
  <si>
    <t xml:space="preserve">    735 - Vykurovacie telesá</t>
  </si>
  <si>
    <t>D2</t>
  </si>
  <si>
    <t>PRÁCE A DODÁVKY M</t>
  </si>
  <si>
    <t>M48</t>
  </si>
  <si>
    <t>Periodické prevádzkové revízie</t>
  </si>
  <si>
    <t>370013375</t>
  </si>
  <si>
    <t>1228756329</t>
  </si>
  <si>
    <t>PRÁCE A DODÁVKY PSV</t>
  </si>
  <si>
    <t>734</t>
  </si>
  <si>
    <t>Armatúry</t>
  </si>
  <si>
    <t>73420-0821</t>
  </si>
  <si>
    <t>Demontáž armatúr s dvoma závitmi do G 1/2</t>
  </si>
  <si>
    <t>-1881321255</t>
  </si>
  <si>
    <t>73420-9112</t>
  </si>
  <si>
    <t>Montáž armatúr s dvoma závitmi G 3/8</t>
  </si>
  <si>
    <t>-1772163179</t>
  </si>
  <si>
    <t>551 2D0446</t>
  </si>
  <si>
    <t xml:space="preserve">Hlavica - termostat  pre verejné priestory</t>
  </si>
  <si>
    <t>1075392719</t>
  </si>
  <si>
    <t>551 2D1751</t>
  </si>
  <si>
    <t>Ventil termostatický, priamy 3/8"</t>
  </si>
  <si>
    <t>1531008129</t>
  </si>
  <si>
    <t>551 2D2101</t>
  </si>
  <si>
    <t>Ventil spiatočkový priamy 3/8"</t>
  </si>
  <si>
    <t>771430675</t>
  </si>
  <si>
    <t>2039591084</t>
  </si>
  <si>
    <t>551 2D1752</t>
  </si>
  <si>
    <t>Ventil termostatický, priamy 1/2"</t>
  </si>
  <si>
    <t>-317916548</t>
  </si>
  <si>
    <t>551 2D2102</t>
  </si>
  <si>
    <t xml:space="preserve">Ventil spiatočkový  priamy 1/2"</t>
  </si>
  <si>
    <t>437731852</t>
  </si>
  <si>
    <t>735</t>
  </si>
  <si>
    <t>Vykurovacie telesá</t>
  </si>
  <si>
    <t>73500-0912</t>
  </si>
  <si>
    <t>Vyregulovanie ventilov a kohútov s termost. ovlád. pri oprav</t>
  </si>
  <si>
    <t>-1395736283</t>
  </si>
  <si>
    <t>73512-1810</t>
  </si>
  <si>
    <t>Demontáž vykurovacích telies oceľových článkových</t>
  </si>
  <si>
    <t>1625049929</t>
  </si>
  <si>
    <t>73515-3300</t>
  </si>
  <si>
    <t>Prípl. za odvzdušňovací ventil telies VSŽ</t>
  </si>
  <si>
    <t>-498243218</t>
  </si>
  <si>
    <t>73515-8110</t>
  </si>
  <si>
    <t>Vykur. telesá panel. 1 radové, tlak. skúšky telies vodou</t>
  </si>
  <si>
    <t>2128196501</t>
  </si>
  <si>
    <t>73515-8120</t>
  </si>
  <si>
    <t>Vykur. telesá panel. 2 radové, tlak. skúšky telies vodou</t>
  </si>
  <si>
    <t>-1595359082</t>
  </si>
  <si>
    <t>73515-9619</t>
  </si>
  <si>
    <t>Montáž vyhr. telies oc.doskové jednoduché bez odvzd. KORAD-11K Hdo600/Ldo2000mm</t>
  </si>
  <si>
    <t>-1263689508</t>
  </si>
  <si>
    <t>484 9D00492</t>
  </si>
  <si>
    <t xml:space="preserve">Radiátor panelový oceľový KORAD 11K 600x500 - 1146052013 Alebo ekvivalent - Ak sa v opisnom formulári uvádzajú údaje alebo odkazy na konkrétneho výrobcu, výrobný postup, značku, obchodný názov, patent alebo typ, umožňuje sa dodávateľom predloženie ponuky </t>
  </si>
  <si>
    <t>657793458</t>
  </si>
  <si>
    <t>73515-9621</t>
  </si>
  <si>
    <t>Montáž vyhr. telies oc.doskové jednoduché bez odvzd. KORAD-11K Hdo900/Ldo2000mm</t>
  </si>
  <si>
    <t>-1232002652</t>
  </si>
  <si>
    <t>484 9D00496</t>
  </si>
  <si>
    <t xml:space="preserve">Radiátor panelový oceľový KORAD 11K 600x900 - 1146092013 Alebo ekvivalent - Ak sa v opisnom formulári uvádzajú údaje alebo odkazy na konkrétneho výrobcu, výrobný postup, značku, obchodný názov, patent alebo typ, umožňuje sa dodávateľom predloženie ponuky </t>
  </si>
  <si>
    <t>1025699202</t>
  </si>
  <si>
    <t>73515-9645</t>
  </si>
  <si>
    <t>Montáž vyhr. telies oc.doskové dvojité bez odvzd. KORAD-22K Hdo600/Ldo2000mm</t>
  </si>
  <si>
    <t>806850269</t>
  </si>
  <si>
    <t>484 9D01126</t>
  </si>
  <si>
    <t xml:space="preserve">Radiátor panelový oceľový KORAD 22K 600x500 - 2246052013 Alebo ekvivalent - Ak sa v opisnom formulári uvádzajú údaje alebo odkazy na konkrétneho výrobcu, výrobný postup, značku, obchodný názov, patent alebo typ, umožňuje sa dodávateľom predloženie ponuky </t>
  </si>
  <si>
    <t>-619061873</t>
  </si>
  <si>
    <t>484 9D01128</t>
  </si>
  <si>
    <t xml:space="preserve">Radiátor panelový oceľový KORAD 22K 600x700 - 2246072013 Alebo ekvivalent - Ak sa v opisnom formulári uvádzajú údaje alebo odkazy na konkrétneho výrobcu, výrobný postup, značku, obchodný názov, patent alebo typ, umožňuje sa dodávateľom predloženie ponuky </t>
  </si>
  <si>
    <t>-611062070</t>
  </si>
  <si>
    <t>484 9D01129</t>
  </si>
  <si>
    <t xml:space="preserve">Radiátor panelový oceľový KORAD 22K 600x800 - 2246082013 Alebo ekvivalent - Ak sa v opisnom formulári uvádzajú údaje alebo odkazy na konkrétneho výrobcu, výrobný postup, značku, obchodný názov, patent alebo typ, umožňuje sa dodávateľom predloženie ponuky </t>
  </si>
  <si>
    <t>1921180658</t>
  </si>
  <si>
    <t>484 9D01131</t>
  </si>
  <si>
    <t>Radiátor panelový oceľový KORAD 22K 600x1000 - 2246102013 Alebo ekvivalent - Ak sa v opisnom formulári uvádzajú údaje alebo odkazy na konkrétneho výrobcu, výrobný postup, značku, obchodný názov, patent alebo typ, umožňuje sa dodávateľom predloženie ponuky</t>
  </si>
  <si>
    <t>1748795246</t>
  </si>
  <si>
    <t>484 9D01133</t>
  </si>
  <si>
    <t>Radiátor panelový oceľový KORAD 22K 600x1200 - 2246122013 Alebo ekvivalent - Ak sa v opisnom formulári uvádzajú údaje alebo odkazy na konkrétneho výrobcu, výrobný postup, značku, obchodný názov, patent alebo typ, umožňuje sa dodávateľom predloženie ponuky</t>
  </si>
  <si>
    <t>-210554590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</si>
</sst>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11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2019-0311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14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Rekonštrukcia kotolne viacúčelovej budovy PAPRADNO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obec Papradno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76" t="str">
        <f>IF(AN8= "","",AN8)</f>
        <v>30. 12. 2019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Obec Papradno, Papradno č. 315, 018 13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7" t="str">
        <f>IF(E17="","",E17)</f>
        <v>Ing. arch Jozef Sobčák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SOARCH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stavebné konštrukcie'!J30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'01 - stavebné konštrukcie'!P126</f>
        <v>0</v>
      </c>
      <c r="AV95" s="125">
        <f>'01 - stavebné konštrukcie'!J33</f>
        <v>0</v>
      </c>
      <c r="AW95" s="125">
        <f>'01 - stavebné konštrukcie'!J34</f>
        <v>0</v>
      </c>
      <c r="AX95" s="125">
        <f>'01 - stavebné konštrukcie'!J35</f>
        <v>0</v>
      </c>
      <c r="AY95" s="125">
        <f>'01 - stavebné konštrukcie'!J36</f>
        <v>0</v>
      </c>
      <c r="AZ95" s="125">
        <f>'01 - stavebné konštrukcie'!F33</f>
        <v>0</v>
      </c>
      <c r="BA95" s="125">
        <f>'01 - stavebné konštrukcie'!F34</f>
        <v>0</v>
      </c>
      <c r="BB95" s="125">
        <f>'01 - stavebné konštrukcie'!F35</f>
        <v>0</v>
      </c>
      <c r="BC95" s="125">
        <f>'01 - stavebné konštrukcie'!F36</f>
        <v>0</v>
      </c>
      <c r="BD95" s="127">
        <f>'01 - stavebné konštrukcie'!F37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75</v>
      </c>
    </row>
    <row r="96" s="7" customFormat="1" ht="16.5" customHeight="1">
      <c r="A96" s="116" t="s">
        <v>79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elektroinštalácia'!J30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4">
        <v>0</v>
      </c>
      <c r="AT96" s="125">
        <f>ROUND(SUM(AV96:AW96),2)</f>
        <v>0</v>
      </c>
      <c r="AU96" s="126">
        <f>'02 - elektroinštalácia'!P119</f>
        <v>0</v>
      </c>
      <c r="AV96" s="125">
        <f>'02 - elektroinštalácia'!J33</f>
        <v>0</v>
      </c>
      <c r="AW96" s="125">
        <f>'02 - elektroinštalácia'!J34</f>
        <v>0</v>
      </c>
      <c r="AX96" s="125">
        <f>'02 - elektroinštalácia'!J35</f>
        <v>0</v>
      </c>
      <c r="AY96" s="125">
        <f>'02 - elektroinštalácia'!J36</f>
        <v>0</v>
      </c>
      <c r="AZ96" s="125">
        <f>'02 - elektroinštalácia'!F33</f>
        <v>0</v>
      </c>
      <c r="BA96" s="125">
        <f>'02 - elektroinštalácia'!F34</f>
        <v>0</v>
      </c>
      <c r="BB96" s="125">
        <f>'02 - elektroinštalácia'!F35</f>
        <v>0</v>
      </c>
      <c r="BC96" s="125">
        <f>'02 - elektroinštalácia'!F36</f>
        <v>0</v>
      </c>
      <c r="BD96" s="127">
        <f>'02 - elektroinštalácia'!F37</f>
        <v>0</v>
      </c>
      <c r="BE96" s="7"/>
      <c r="BT96" s="128" t="s">
        <v>83</v>
      </c>
      <c r="BV96" s="128" t="s">
        <v>77</v>
      </c>
      <c r="BW96" s="128" t="s">
        <v>87</v>
      </c>
      <c r="BX96" s="128" t="s">
        <v>5</v>
      </c>
      <c r="CL96" s="128" t="s">
        <v>1</v>
      </c>
      <c r="CM96" s="128" t="s">
        <v>75</v>
      </c>
    </row>
    <row r="97" s="7" customFormat="1" ht="16.5" customHeight="1">
      <c r="A97" s="116" t="s">
        <v>79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kotolňa'!J30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82</v>
      </c>
      <c r="AR97" s="123"/>
      <c r="AS97" s="124">
        <v>0</v>
      </c>
      <c r="AT97" s="125">
        <f>ROUND(SUM(AV97:AW97),2)</f>
        <v>0</v>
      </c>
      <c r="AU97" s="126">
        <f>'03 - kotolňa'!P116</f>
        <v>0</v>
      </c>
      <c r="AV97" s="125">
        <f>'03 - kotolňa'!J33</f>
        <v>0</v>
      </c>
      <c r="AW97" s="125">
        <f>'03 - kotolňa'!J34</f>
        <v>0</v>
      </c>
      <c r="AX97" s="125">
        <f>'03 - kotolňa'!J35</f>
        <v>0</v>
      </c>
      <c r="AY97" s="125">
        <f>'03 - kotolňa'!J36</f>
        <v>0</v>
      </c>
      <c r="AZ97" s="125">
        <f>'03 - kotolňa'!F33</f>
        <v>0</v>
      </c>
      <c r="BA97" s="125">
        <f>'03 - kotolňa'!F34</f>
        <v>0</v>
      </c>
      <c r="BB97" s="125">
        <f>'03 - kotolňa'!F35</f>
        <v>0</v>
      </c>
      <c r="BC97" s="125">
        <f>'03 - kotolňa'!F36</f>
        <v>0</v>
      </c>
      <c r="BD97" s="127">
        <f>'03 - kotolňa'!F37</f>
        <v>0</v>
      </c>
      <c r="BE97" s="7"/>
      <c r="BT97" s="128" t="s">
        <v>83</v>
      </c>
      <c r="BV97" s="128" t="s">
        <v>77</v>
      </c>
      <c r="BW97" s="128" t="s">
        <v>90</v>
      </c>
      <c r="BX97" s="128" t="s">
        <v>5</v>
      </c>
      <c r="CL97" s="128" t="s">
        <v>1</v>
      </c>
      <c r="CM97" s="128" t="s">
        <v>75</v>
      </c>
    </row>
    <row r="98" s="7" customFormat="1" ht="16.5" customHeight="1">
      <c r="A98" s="116" t="s">
        <v>79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vykurovacie telesá'!J30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82</v>
      </c>
      <c r="AR98" s="123"/>
      <c r="AS98" s="129">
        <v>0</v>
      </c>
      <c r="AT98" s="130">
        <f>ROUND(SUM(AV98:AW98),2)</f>
        <v>0</v>
      </c>
      <c r="AU98" s="131">
        <f>'04 - vykurovacie telesá'!P121</f>
        <v>0</v>
      </c>
      <c r="AV98" s="130">
        <f>'04 - vykurovacie telesá'!J33</f>
        <v>0</v>
      </c>
      <c r="AW98" s="130">
        <f>'04 - vykurovacie telesá'!J34</f>
        <v>0</v>
      </c>
      <c r="AX98" s="130">
        <f>'04 - vykurovacie telesá'!J35</f>
        <v>0</v>
      </c>
      <c r="AY98" s="130">
        <f>'04 - vykurovacie telesá'!J36</f>
        <v>0</v>
      </c>
      <c r="AZ98" s="130">
        <f>'04 - vykurovacie telesá'!F33</f>
        <v>0</v>
      </c>
      <c r="BA98" s="130">
        <f>'04 - vykurovacie telesá'!F34</f>
        <v>0</v>
      </c>
      <c r="BB98" s="130">
        <f>'04 - vykurovacie telesá'!F35</f>
        <v>0</v>
      </c>
      <c r="BC98" s="130">
        <f>'04 - vykurovacie telesá'!F36</f>
        <v>0</v>
      </c>
      <c r="BD98" s="132">
        <f>'04 - vykurovacie telesá'!F37</f>
        <v>0</v>
      </c>
      <c r="BE98" s="7"/>
      <c r="BT98" s="128" t="s">
        <v>83</v>
      </c>
      <c r="BV98" s="128" t="s">
        <v>77</v>
      </c>
      <c r="BW98" s="128" t="s">
        <v>93</v>
      </c>
      <c r="BX98" s="128" t="s">
        <v>5</v>
      </c>
      <c r="CL98" s="128" t="s">
        <v>1</v>
      </c>
      <c r="CM98" s="128" t="s">
        <v>75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tK5mM6A0oy7aDSJusIpOC/2ybKHaWIUET+ZtDwOFBGbRYP0+cN607jC02tZJT9uhAU9cqtt0xg/CdqSvFfBqww==" hashValue="QDVoTrBZz0pTeh+B5f4sIU2sfB2fioQBJ+iQv/PiBh/OhHJemmFLQY1TEGYQFzJ5Mni6eI0iBggzbDiLwnCwAg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01 - stavebné konštrukcie'!C2" display="/"/>
    <hyperlink ref="A96" location="'02 - elektroinštalácia'!C2" display="/"/>
    <hyperlink ref="A97" location="'03 - kotolňa'!C2" display="/"/>
    <hyperlink ref="A98" location="'04 - vykurovacie telesá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75</v>
      </c>
    </row>
    <row r="4" s="1" customFormat="1" ht="24.96" customHeight="1">
      <c r="B4" s="17"/>
      <c r="D4" s="137" t="s">
        <v>94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Rekonštrukcia kotolne viacúčelovej budovy PAPRADNO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30. 12. 2019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29</v>
      </c>
      <c r="F21" s="35"/>
      <c r="G21" s="35"/>
      <c r="H21" s="35"/>
      <c r="I21" s="144" t="s">
        <v>25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ROUND((SUM(BE126:BE163)),  2)</f>
        <v>0</v>
      </c>
      <c r="G33" s="35"/>
      <c r="H33" s="35"/>
      <c r="I33" s="159">
        <v>0.20000000000000001</v>
      </c>
      <c r="J33" s="158">
        <f>ROUND(((SUM(BE126:BE163))*I33),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ROUND((SUM(BF126:BF163)),  2)</f>
        <v>0</v>
      </c>
      <c r="G34" s="35"/>
      <c r="H34" s="35"/>
      <c r="I34" s="159">
        <v>0.20000000000000001</v>
      </c>
      <c r="J34" s="158">
        <f>ROUND(((SUM(BF126:BF163))*I34),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ROUND((SUM(BG126:BG163)),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ROUND((SUM(BH126:BH163)),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ROUND((SUM(BI126:BI163)),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Rekonštrukcia kotolne viacúčelovej budovy PAPRADNO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stavebné konštrukcie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obec Papradno</v>
      </c>
      <c r="G89" s="37"/>
      <c r="H89" s="37"/>
      <c r="I89" s="144" t="s">
        <v>20</v>
      </c>
      <c r="J89" s="76" t="str">
        <f>IF(J12="","",J12)</f>
        <v>30. 12. 2019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22</v>
      </c>
      <c r="D91" s="37"/>
      <c r="E91" s="37"/>
      <c r="F91" s="24" t="str">
        <f>E15</f>
        <v xml:space="preserve">Obec Papradno, Papradno č. 315, 018 13 </v>
      </c>
      <c r="G91" s="37"/>
      <c r="H91" s="37"/>
      <c r="I91" s="144" t="s">
        <v>28</v>
      </c>
      <c r="J91" s="33" t="str">
        <f>E21</f>
        <v>Ing. arch Jozef Sobčák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SOARCH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102</v>
      </c>
      <c r="E97" s="193"/>
      <c r="F97" s="193"/>
      <c r="G97" s="193"/>
      <c r="H97" s="193"/>
      <c r="I97" s="194"/>
      <c r="J97" s="195">
        <f>J127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103</v>
      </c>
      <c r="E98" s="200"/>
      <c r="F98" s="200"/>
      <c r="G98" s="200"/>
      <c r="H98" s="200"/>
      <c r="I98" s="201"/>
      <c r="J98" s="202">
        <f>J128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0"/>
      <c r="C99" s="191"/>
      <c r="D99" s="192" t="s">
        <v>104</v>
      </c>
      <c r="E99" s="193"/>
      <c r="F99" s="193"/>
      <c r="G99" s="193"/>
      <c r="H99" s="193"/>
      <c r="I99" s="194"/>
      <c r="J99" s="195">
        <f>J134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98"/>
      <c r="D100" s="199" t="s">
        <v>105</v>
      </c>
      <c r="E100" s="200"/>
      <c r="F100" s="200"/>
      <c r="G100" s="200"/>
      <c r="H100" s="200"/>
      <c r="I100" s="201"/>
      <c r="J100" s="202">
        <f>J135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106</v>
      </c>
      <c r="E101" s="200"/>
      <c r="F101" s="200"/>
      <c r="G101" s="200"/>
      <c r="H101" s="200"/>
      <c r="I101" s="201"/>
      <c r="J101" s="202">
        <f>J137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0"/>
      <c r="C102" s="191"/>
      <c r="D102" s="192" t="s">
        <v>107</v>
      </c>
      <c r="E102" s="193"/>
      <c r="F102" s="193"/>
      <c r="G102" s="193"/>
      <c r="H102" s="193"/>
      <c r="I102" s="194"/>
      <c r="J102" s="195">
        <f>J144</f>
        <v>0</v>
      </c>
      <c r="K102" s="191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7"/>
      <c r="C103" s="198"/>
      <c r="D103" s="199" t="s">
        <v>108</v>
      </c>
      <c r="E103" s="200"/>
      <c r="F103" s="200"/>
      <c r="G103" s="200"/>
      <c r="H103" s="200"/>
      <c r="I103" s="201"/>
      <c r="J103" s="202">
        <f>J145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109</v>
      </c>
      <c r="E104" s="200"/>
      <c r="F104" s="200"/>
      <c r="G104" s="200"/>
      <c r="H104" s="200"/>
      <c r="I104" s="201"/>
      <c r="J104" s="202">
        <f>J150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110</v>
      </c>
      <c r="E105" s="200"/>
      <c r="F105" s="200"/>
      <c r="G105" s="200"/>
      <c r="H105" s="200"/>
      <c r="I105" s="201"/>
      <c r="J105" s="202">
        <f>J157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0"/>
      <c r="C106" s="191"/>
      <c r="D106" s="192" t="s">
        <v>111</v>
      </c>
      <c r="E106" s="193"/>
      <c r="F106" s="193"/>
      <c r="G106" s="193"/>
      <c r="H106" s="193"/>
      <c r="I106" s="194"/>
      <c r="J106" s="195">
        <f>J162</f>
        <v>0</v>
      </c>
      <c r="K106" s="191"/>
      <c r="L106" s="19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180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183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112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14</v>
      </c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84" t="str">
        <f>E7</f>
        <v>Rekonštrukcia kotolne viacúčelovej budovy PAPRADNO</v>
      </c>
      <c r="F116" s="29"/>
      <c r="G116" s="29"/>
      <c r="H116" s="29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95</v>
      </c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01 - stavebné konštrukcie</v>
      </c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18</v>
      </c>
      <c r="D120" s="37"/>
      <c r="E120" s="37"/>
      <c r="F120" s="24" t="str">
        <f>F12</f>
        <v>obec Papradno</v>
      </c>
      <c r="G120" s="37"/>
      <c r="H120" s="37"/>
      <c r="I120" s="144" t="s">
        <v>20</v>
      </c>
      <c r="J120" s="76" t="str">
        <f>IF(J12="","",J12)</f>
        <v>30. 12. 2019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7.9" customHeight="1">
      <c r="A122" s="35"/>
      <c r="B122" s="36"/>
      <c r="C122" s="29" t="s">
        <v>22</v>
      </c>
      <c r="D122" s="37"/>
      <c r="E122" s="37"/>
      <c r="F122" s="24" t="str">
        <f>E15</f>
        <v xml:space="preserve">Obec Papradno, Papradno č. 315, 018 13 </v>
      </c>
      <c r="G122" s="37"/>
      <c r="H122" s="37"/>
      <c r="I122" s="144" t="s">
        <v>28</v>
      </c>
      <c r="J122" s="33" t="str">
        <f>E21</f>
        <v>Ing. arch Jozef Sobčák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26</v>
      </c>
      <c r="D123" s="37"/>
      <c r="E123" s="37"/>
      <c r="F123" s="24" t="str">
        <f>IF(E18="","",E18)</f>
        <v>Vyplň údaj</v>
      </c>
      <c r="G123" s="37"/>
      <c r="H123" s="37"/>
      <c r="I123" s="144" t="s">
        <v>32</v>
      </c>
      <c r="J123" s="33" t="str">
        <f>E24</f>
        <v>SOARCH s.r.o.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204"/>
      <c r="B125" s="205"/>
      <c r="C125" s="206" t="s">
        <v>113</v>
      </c>
      <c r="D125" s="207" t="s">
        <v>60</v>
      </c>
      <c r="E125" s="207" t="s">
        <v>56</v>
      </c>
      <c r="F125" s="207" t="s">
        <v>57</v>
      </c>
      <c r="G125" s="207" t="s">
        <v>114</v>
      </c>
      <c r="H125" s="207" t="s">
        <v>115</v>
      </c>
      <c r="I125" s="208" t="s">
        <v>116</v>
      </c>
      <c r="J125" s="209" t="s">
        <v>99</v>
      </c>
      <c r="K125" s="210" t="s">
        <v>117</v>
      </c>
      <c r="L125" s="211"/>
      <c r="M125" s="97" t="s">
        <v>1</v>
      </c>
      <c r="N125" s="98" t="s">
        <v>39</v>
      </c>
      <c r="O125" s="98" t="s">
        <v>118</v>
      </c>
      <c r="P125" s="98" t="s">
        <v>119</v>
      </c>
      <c r="Q125" s="98" t="s">
        <v>120</v>
      </c>
      <c r="R125" s="98" t="s">
        <v>121</v>
      </c>
      <c r="S125" s="98" t="s">
        <v>122</v>
      </c>
      <c r="T125" s="99" t="s">
        <v>123</v>
      </c>
      <c r="U125" s="204"/>
      <c r="V125" s="204"/>
      <c r="W125" s="204"/>
      <c r="X125" s="204"/>
      <c r="Y125" s="204"/>
      <c r="Z125" s="204"/>
      <c r="AA125" s="204"/>
      <c r="AB125" s="204"/>
      <c r="AC125" s="204"/>
      <c r="AD125" s="204"/>
      <c r="AE125" s="204"/>
    </row>
    <row r="126" s="2" customFormat="1" ht="22.8" customHeight="1">
      <c r="A126" s="35"/>
      <c r="B126" s="36"/>
      <c r="C126" s="104" t="s">
        <v>100</v>
      </c>
      <c r="D126" s="37"/>
      <c r="E126" s="37"/>
      <c r="F126" s="37"/>
      <c r="G126" s="37"/>
      <c r="H126" s="37"/>
      <c r="I126" s="141"/>
      <c r="J126" s="212">
        <f>BK126</f>
        <v>0</v>
      </c>
      <c r="K126" s="37"/>
      <c r="L126" s="41"/>
      <c r="M126" s="100"/>
      <c r="N126" s="213"/>
      <c r="O126" s="101"/>
      <c r="P126" s="214">
        <f>P127+P134+P144+P162</f>
        <v>0</v>
      </c>
      <c r="Q126" s="101"/>
      <c r="R126" s="214">
        <f>R127+R134+R144+R162</f>
        <v>1.1050960000000001</v>
      </c>
      <c r="S126" s="101"/>
      <c r="T126" s="215">
        <f>T127+T134+T144+T162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74</v>
      </c>
      <c r="AU126" s="14" t="s">
        <v>101</v>
      </c>
      <c r="BK126" s="216">
        <f>BK127+BK134+BK144+BK162</f>
        <v>0</v>
      </c>
    </row>
    <row r="127" s="12" customFormat="1" ht="25.92" customHeight="1">
      <c r="A127" s="12"/>
      <c r="B127" s="217"/>
      <c r="C127" s="218"/>
      <c r="D127" s="219" t="s">
        <v>74</v>
      </c>
      <c r="E127" s="220" t="s">
        <v>124</v>
      </c>
      <c r="F127" s="220" t="s">
        <v>1</v>
      </c>
      <c r="G127" s="218"/>
      <c r="H127" s="218"/>
      <c r="I127" s="221"/>
      <c r="J127" s="222">
        <f>BK127</f>
        <v>0</v>
      </c>
      <c r="K127" s="218"/>
      <c r="L127" s="223"/>
      <c r="M127" s="224"/>
      <c r="N127" s="225"/>
      <c r="O127" s="225"/>
      <c r="P127" s="226">
        <f>P128</f>
        <v>0</v>
      </c>
      <c r="Q127" s="225"/>
      <c r="R127" s="226">
        <f>R128</f>
        <v>0</v>
      </c>
      <c r="S127" s="225"/>
      <c r="T127" s="227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8" t="s">
        <v>83</v>
      </c>
      <c r="AT127" s="229" t="s">
        <v>74</v>
      </c>
      <c r="AU127" s="229" t="s">
        <v>75</v>
      </c>
      <c r="AY127" s="228" t="s">
        <v>125</v>
      </c>
      <c r="BK127" s="230">
        <f>BK128</f>
        <v>0</v>
      </c>
    </row>
    <row r="128" s="12" customFormat="1" ht="22.8" customHeight="1">
      <c r="A128" s="12"/>
      <c r="B128" s="217"/>
      <c r="C128" s="218"/>
      <c r="D128" s="219" t="s">
        <v>74</v>
      </c>
      <c r="E128" s="231" t="s">
        <v>126</v>
      </c>
      <c r="F128" s="231" t="s">
        <v>127</v>
      </c>
      <c r="G128" s="218"/>
      <c r="H128" s="218"/>
      <c r="I128" s="221"/>
      <c r="J128" s="232">
        <f>BK128</f>
        <v>0</v>
      </c>
      <c r="K128" s="218"/>
      <c r="L128" s="223"/>
      <c r="M128" s="224"/>
      <c r="N128" s="225"/>
      <c r="O128" s="225"/>
      <c r="P128" s="226">
        <f>SUM(P129:P133)</f>
        <v>0</v>
      </c>
      <c r="Q128" s="225"/>
      <c r="R128" s="226">
        <f>SUM(R129:R133)</f>
        <v>0</v>
      </c>
      <c r="S128" s="225"/>
      <c r="T128" s="227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8" t="s">
        <v>83</v>
      </c>
      <c r="AT128" s="229" t="s">
        <v>74</v>
      </c>
      <c r="AU128" s="229" t="s">
        <v>83</v>
      </c>
      <c r="AY128" s="228" t="s">
        <v>125</v>
      </c>
      <c r="BK128" s="230">
        <f>SUM(BK129:BK133)</f>
        <v>0</v>
      </c>
    </row>
    <row r="129" s="2" customFormat="1" ht="16.5" customHeight="1">
      <c r="A129" s="35"/>
      <c r="B129" s="36"/>
      <c r="C129" s="233" t="s">
        <v>83</v>
      </c>
      <c r="D129" s="233" t="s">
        <v>128</v>
      </c>
      <c r="E129" s="234" t="s">
        <v>129</v>
      </c>
      <c r="F129" s="235" t="s">
        <v>130</v>
      </c>
      <c r="G129" s="236" t="s">
        <v>131</v>
      </c>
      <c r="H129" s="237">
        <v>21.058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41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132</v>
      </c>
      <c r="AT129" s="244" t="s">
        <v>128</v>
      </c>
      <c r="AU129" s="244" t="s">
        <v>133</v>
      </c>
      <c r="AY129" s="14" t="s">
        <v>125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133</v>
      </c>
      <c r="BK129" s="246">
        <f>ROUND(I129*H129,3)</f>
        <v>0</v>
      </c>
      <c r="BL129" s="14" t="s">
        <v>132</v>
      </c>
      <c r="BM129" s="244" t="s">
        <v>134</v>
      </c>
    </row>
    <row r="130" s="2" customFormat="1" ht="24" customHeight="1">
      <c r="A130" s="35"/>
      <c r="B130" s="36"/>
      <c r="C130" s="233" t="s">
        <v>133</v>
      </c>
      <c r="D130" s="233" t="s">
        <v>128</v>
      </c>
      <c r="E130" s="234" t="s">
        <v>135</v>
      </c>
      <c r="F130" s="235" t="s">
        <v>136</v>
      </c>
      <c r="G130" s="236" t="s">
        <v>131</v>
      </c>
      <c r="H130" s="237">
        <v>21.058</v>
      </c>
      <c r="I130" s="238"/>
      <c r="J130" s="237">
        <f>ROUND(I130*H130,3)</f>
        <v>0</v>
      </c>
      <c r="K130" s="239"/>
      <c r="L130" s="41"/>
      <c r="M130" s="240" t="s">
        <v>1</v>
      </c>
      <c r="N130" s="241" t="s">
        <v>41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132</v>
      </c>
      <c r="AT130" s="244" t="s">
        <v>128</v>
      </c>
      <c r="AU130" s="244" t="s">
        <v>133</v>
      </c>
      <c r="AY130" s="14" t="s">
        <v>125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133</v>
      </c>
      <c r="BK130" s="246">
        <f>ROUND(I130*H130,3)</f>
        <v>0</v>
      </c>
      <c r="BL130" s="14" t="s">
        <v>132</v>
      </c>
      <c r="BM130" s="244" t="s">
        <v>137</v>
      </c>
    </row>
    <row r="131" s="2" customFormat="1" ht="24" customHeight="1">
      <c r="A131" s="35"/>
      <c r="B131" s="36"/>
      <c r="C131" s="233" t="s">
        <v>138</v>
      </c>
      <c r="D131" s="233" t="s">
        <v>128</v>
      </c>
      <c r="E131" s="234" t="s">
        <v>139</v>
      </c>
      <c r="F131" s="235" t="s">
        <v>140</v>
      </c>
      <c r="G131" s="236" t="s">
        <v>131</v>
      </c>
      <c r="H131" s="237">
        <v>21.058</v>
      </c>
      <c r="I131" s="238"/>
      <c r="J131" s="237">
        <f>ROUND(I131*H131,3)</f>
        <v>0</v>
      </c>
      <c r="K131" s="239"/>
      <c r="L131" s="41"/>
      <c r="M131" s="240" t="s">
        <v>1</v>
      </c>
      <c r="N131" s="241" t="s">
        <v>41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132</v>
      </c>
      <c r="AT131" s="244" t="s">
        <v>128</v>
      </c>
      <c r="AU131" s="244" t="s">
        <v>133</v>
      </c>
      <c r="AY131" s="14" t="s">
        <v>125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133</v>
      </c>
      <c r="BK131" s="246">
        <f>ROUND(I131*H131,3)</f>
        <v>0</v>
      </c>
      <c r="BL131" s="14" t="s">
        <v>132</v>
      </c>
      <c r="BM131" s="244" t="s">
        <v>141</v>
      </c>
    </row>
    <row r="132" s="2" customFormat="1" ht="24" customHeight="1">
      <c r="A132" s="35"/>
      <c r="B132" s="36"/>
      <c r="C132" s="233" t="s">
        <v>132</v>
      </c>
      <c r="D132" s="233" t="s">
        <v>128</v>
      </c>
      <c r="E132" s="234" t="s">
        <v>142</v>
      </c>
      <c r="F132" s="235" t="s">
        <v>143</v>
      </c>
      <c r="G132" s="236" t="s">
        <v>131</v>
      </c>
      <c r="H132" s="237">
        <v>42.116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41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132</v>
      </c>
      <c r="AT132" s="244" t="s">
        <v>128</v>
      </c>
      <c r="AU132" s="244" t="s">
        <v>133</v>
      </c>
      <c r="AY132" s="14" t="s">
        <v>125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133</v>
      </c>
      <c r="BK132" s="246">
        <f>ROUND(I132*H132,3)</f>
        <v>0</v>
      </c>
      <c r="BL132" s="14" t="s">
        <v>132</v>
      </c>
      <c r="BM132" s="244" t="s">
        <v>144</v>
      </c>
    </row>
    <row r="133" s="2" customFormat="1" ht="24" customHeight="1">
      <c r="A133" s="35"/>
      <c r="B133" s="36"/>
      <c r="C133" s="233" t="s">
        <v>145</v>
      </c>
      <c r="D133" s="233" t="s">
        <v>128</v>
      </c>
      <c r="E133" s="234" t="s">
        <v>146</v>
      </c>
      <c r="F133" s="235" t="s">
        <v>147</v>
      </c>
      <c r="G133" s="236" t="s">
        <v>131</v>
      </c>
      <c r="H133" s="237">
        <v>21.058</v>
      </c>
      <c r="I133" s="238"/>
      <c r="J133" s="237">
        <f>ROUND(I133*H133,3)</f>
        <v>0</v>
      </c>
      <c r="K133" s="239"/>
      <c r="L133" s="41"/>
      <c r="M133" s="240" t="s">
        <v>1</v>
      </c>
      <c r="N133" s="241" t="s">
        <v>41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132</v>
      </c>
      <c r="AT133" s="244" t="s">
        <v>128</v>
      </c>
      <c r="AU133" s="244" t="s">
        <v>133</v>
      </c>
      <c r="AY133" s="14" t="s">
        <v>125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133</v>
      </c>
      <c r="BK133" s="246">
        <f>ROUND(I133*H133,3)</f>
        <v>0</v>
      </c>
      <c r="BL133" s="14" t="s">
        <v>132</v>
      </c>
      <c r="BM133" s="244" t="s">
        <v>148</v>
      </c>
    </row>
    <row r="134" s="12" customFormat="1" ht="25.92" customHeight="1">
      <c r="A134" s="12"/>
      <c r="B134" s="217"/>
      <c r="C134" s="218"/>
      <c r="D134" s="219" t="s">
        <v>74</v>
      </c>
      <c r="E134" s="220" t="s">
        <v>149</v>
      </c>
      <c r="F134" s="220" t="s">
        <v>150</v>
      </c>
      <c r="G134" s="218"/>
      <c r="H134" s="218"/>
      <c r="I134" s="221"/>
      <c r="J134" s="222">
        <f>BK134</f>
        <v>0</v>
      </c>
      <c r="K134" s="218"/>
      <c r="L134" s="223"/>
      <c r="M134" s="224"/>
      <c r="N134" s="225"/>
      <c r="O134" s="225"/>
      <c r="P134" s="226">
        <f>P135+P137</f>
        <v>0</v>
      </c>
      <c r="Q134" s="225"/>
      <c r="R134" s="226">
        <f>R135+R137</f>
        <v>0.055900000000000005</v>
      </c>
      <c r="S134" s="225"/>
      <c r="T134" s="227">
        <f>T135+T137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8" t="s">
        <v>83</v>
      </c>
      <c r="AT134" s="229" t="s">
        <v>74</v>
      </c>
      <c r="AU134" s="229" t="s">
        <v>75</v>
      </c>
      <c r="AY134" s="228" t="s">
        <v>125</v>
      </c>
      <c r="BK134" s="230">
        <f>BK135+BK137</f>
        <v>0</v>
      </c>
    </row>
    <row r="135" s="12" customFormat="1" ht="22.8" customHeight="1">
      <c r="A135" s="12"/>
      <c r="B135" s="217"/>
      <c r="C135" s="218"/>
      <c r="D135" s="219" t="s">
        <v>74</v>
      </c>
      <c r="E135" s="231" t="s">
        <v>138</v>
      </c>
      <c r="F135" s="231" t="s">
        <v>151</v>
      </c>
      <c r="G135" s="218"/>
      <c r="H135" s="218"/>
      <c r="I135" s="221"/>
      <c r="J135" s="232">
        <f>BK135</f>
        <v>0</v>
      </c>
      <c r="K135" s="218"/>
      <c r="L135" s="223"/>
      <c r="M135" s="224"/>
      <c r="N135" s="225"/>
      <c r="O135" s="225"/>
      <c r="P135" s="226">
        <f>P136</f>
        <v>0</v>
      </c>
      <c r="Q135" s="225"/>
      <c r="R135" s="226">
        <f>R136</f>
        <v>0</v>
      </c>
      <c r="S135" s="225"/>
      <c r="T135" s="227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8" t="s">
        <v>83</v>
      </c>
      <c r="AT135" s="229" t="s">
        <v>74</v>
      </c>
      <c r="AU135" s="229" t="s">
        <v>83</v>
      </c>
      <c r="AY135" s="228" t="s">
        <v>125</v>
      </c>
      <c r="BK135" s="230">
        <f>BK136</f>
        <v>0</v>
      </c>
    </row>
    <row r="136" s="2" customFormat="1" ht="24" customHeight="1">
      <c r="A136" s="35"/>
      <c r="B136" s="36"/>
      <c r="C136" s="233" t="s">
        <v>152</v>
      </c>
      <c r="D136" s="233" t="s">
        <v>128</v>
      </c>
      <c r="E136" s="234" t="s">
        <v>153</v>
      </c>
      <c r="F136" s="235" t="s">
        <v>154</v>
      </c>
      <c r="G136" s="236" t="s">
        <v>155</v>
      </c>
      <c r="H136" s="237">
        <v>13.5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41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132</v>
      </c>
      <c r="AT136" s="244" t="s">
        <v>128</v>
      </c>
      <c r="AU136" s="244" t="s">
        <v>133</v>
      </c>
      <c r="AY136" s="14" t="s">
        <v>125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133</v>
      </c>
      <c r="BK136" s="246">
        <f>ROUND(I136*H136,3)</f>
        <v>0</v>
      </c>
      <c r="BL136" s="14" t="s">
        <v>132</v>
      </c>
      <c r="BM136" s="244" t="s">
        <v>156</v>
      </c>
    </row>
    <row r="137" s="12" customFormat="1" ht="22.8" customHeight="1">
      <c r="A137" s="12"/>
      <c r="B137" s="217"/>
      <c r="C137" s="218"/>
      <c r="D137" s="219" t="s">
        <v>74</v>
      </c>
      <c r="E137" s="231" t="s">
        <v>152</v>
      </c>
      <c r="F137" s="231" t="s">
        <v>157</v>
      </c>
      <c r="G137" s="218"/>
      <c r="H137" s="218"/>
      <c r="I137" s="221"/>
      <c r="J137" s="232">
        <f>BK137</f>
        <v>0</v>
      </c>
      <c r="K137" s="218"/>
      <c r="L137" s="223"/>
      <c r="M137" s="224"/>
      <c r="N137" s="225"/>
      <c r="O137" s="225"/>
      <c r="P137" s="226">
        <f>SUM(P138:P143)</f>
        <v>0</v>
      </c>
      <c r="Q137" s="225"/>
      <c r="R137" s="226">
        <f>SUM(R138:R143)</f>
        <v>0.055900000000000005</v>
      </c>
      <c r="S137" s="225"/>
      <c r="T137" s="227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8" t="s">
        <v>83</v>
      </c>
      <c r="AT137" s="229" t="s">
        <v>74</v>
      </c>
      <c r="AU137" s="229" t="s">
        <v>83</v>
      </c>
      <c r="AY137" s="228" t="s">
        <v>125</v>
      </c>
      <c r="BK137" s="230">
        <f>SUM(BK138:BK143)</f>
        <v>0</v>
      </c>
    </row>
    <row r="138" s="2" customFormat="1" ht="24" customHeight="1">
      <c r="A138" s="35"/>
      <c r="B138" s="36"/>
      <c r="C138" s="233" t="s">
        <v>158</v>
      </c>
      <c r="D138" s="233" t="s">
        <v>128</v>
      </c>
      <c r="E138" s="234" t="s">
        <v>159</v>
      </c>
      <c r="F138" s="235" t="s">
        <v>160</v>
      </c>
      <c r="G138" s="236" t="s">
        <v>161</v>
      </c>
      <c r="H138" s="237">
        <v>27</v>
      </c>
      <c r="I138" s="238"/>
      <c r="J138" s="237">
        <f>ROUND(I138*H138,3)</f>
        <v>0</v>
      </c>
      <c r="K138" s="239"/>
      <c r="L138" s="41"/>
      <c r="M138" s="240" t="s">
        <v>1</v>
      </c>
      <c r="N138" s="241" t="s">
        <v>41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132</v>
      </c>
      <c r="AT138" s="244" t="s">
        <v>128</v>
      </c>
      <c r="AU138" s="244" t="s">
        <v>133</v>
      </c>
      <c r="AY138" s="14" t="s">
        <v>125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4" t="s">
        <v>133</v>
      </c>
      <c r="BK138" s="246">
        <f>ROUND(I138*H138,3)</f>
        <v>0</v>
      </c>
      <c r="BL138" s="14" t="s">
        <v>132</v>
      </c>
      <c r="BM138" s="244" t="s">
        <v>162</v>
      </c>
    </row>
    <row r="139" s="2" customFormat="1" ht="24" customHeight="1">
      <c r="A139" s="35"/>
      <c r="B139" s="36"/>
      <c r="C139" s="233" t="s">
        <v>163</v>
      </c>
      <c r="D139" s="233" t="s">
        <v>128</v>
      </c>
      <c r="E139" s="234" t="s">
        <v>164</v>
      </c>
      <c r="F139" s="235" t="s">
        <v>165</v>
      </c>
      <c r="G139" s="236" t="s">
        <v>161</v>
      </c>
      <c r="H139" s="237">
        <v>300</v>
      </c>
      <c r="I139" s="238"/>
      <c r="J139" s="237">
        <f>ROUND(I139*H139,3)</f>
        <v>0</v>
      </c>
      <c r="K139" s="239"/>
      <c r="L139" s="41"/>
      <c r="M139" s="240" t="s">
        <v>1</v>
      </c>
      <c r="N139" s="241" t="s">
        <v>41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132</v>
      </c>
      <c r="AT139" s="244" t="s">
        <v>128</v>
      </c>
      <c r="AU139" s="244" t="s">
        <v>133</v>
      </c>
      <c r="AY139" s="14" t="s">
        <v>125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133</v>
      </c>
      <c r="BK139" s="246">
        <f>ROUND(I139*H139,3)</f>
        <v>0</v>
      </c>
      <c r="BL139" s="14" t="s">
        <v>132</v>
      </c>
      <c r="BM139" s="244" t="s">
        <v>166</v>
      </c>
    </row>
    <row r="140" s="2" customFormat="1" ht="24" customHeight="1">
      <c r="A140" s="35"/>
      <c r="B140" s="36"/>
      <c r="C140" s="233" t="s">
        <v>126</v>
      </c>
      <c r="D140" s="233" t="s">
        <v>128</v>
      </c>
      <c r="E140" s="234" t="s">
        <v>167</v>
      </c>
      <c r="F140" s="235" t="s">
        <v>168</v>
      </c>
      <c r="G140" s="236" t="s">
        <v>161</v>
      </c>
      <c r="H140" s="237">
        <v>50</v>
      </c>
      <c r="I140" s="238"/>
      <c r="J140" s="237">
        <f>ROUND(I140*H140,3)</f>
        <v>0</v>
      </c>
      <c r="K140" s="239"/>
      <c r="L140" s="41"/>
      <c r="M140" s="240" t="s">
        <v>1</v>
      </c>
      <c r="N140" s="241" t="s">
        <v>41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132</v>
      </c>
      <c r="AT140" s="244" t="s">
        <v>128</v>
      </c>
      <c r="AU140" s="244" t="s">
        <v>133</v>
      </c>
      <c r="AY140" s="14" t="s">
        <v>125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133</v>
      </c>
      <c r="BK140" s="246">
        <f>ROUND(I140*H140,3)</f>
        <v>0</v>
      </c>
      <c r="BL140" s="14" t="s">
        <v>132</v>
      </c>
      <c r="BM140" s="244" t="s">
        <v>169</v>
      </c>
    </row>
    <row r="141" s="2" customFormat="1" ht="24" customHeight="1">
      <c r="A141" s="35"/>
      <c r="B141" s="36"/>
      <c r="C141" s="233" t="s">
        <v>170</v>
      </c>
      <c r="D141" s="233" t="s">
        <v>128</v>
      </c>
      <c r="E141" s="234" t="s">
        <v>171</v>
      </c>
      <c r="F141" s="235" t="s">
        <v>172</v>
      </c>
      <c r="G141" s="236" t="s">
        <v>173</v>
      </c>
      <c r="H141" s="237">
        <v>2</v>
      </c>
      <c r="I141" s="238"/>
      <c r="J141" s="237">
        <f>ROUND(I141*H141,3)</f>
        <v>0</v>
      </c>
      <c r="K141" s="239"/>
      <c r="L141" s="41"/>
      <c r="M141" s="240" t="s">
        <v>1</v>
      </c>
      <c r="N141" s="241" t="s">
        <v>41</v>
      </c>
      <c r="O141" s="88"/>
      <c r="P141" s="242">
        <f>O141*H141</f>
        <v>0</v>
      </c>
      <c r="Q141" s="242">
        <v>0.017500000000000002</v>
      </c>
      <c r="R141" s="242">
        <f>Q141*H141</f>
        <v>0.035000000000000003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174</v>
      </c>
      <c r="AT141" s="244" t="s">
        <v>128</v>
      </c>
      <c r="AU141" s="244" t="s">
        <v>133</v>
      </c>
      <c r="AY141" s="14" t="s">
        <v>125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133</v>
      </c>
      <c r="BK141" s="246">
        <f>ROUND(I141*H141,3)</f>
        <v>0</v>
      </c>
      <c r="BL141" s="14" t="s">
        <v>174</v>
      </c>
      <c r="BM141" s="244" t="s">
        <v>175</v>
      </c>
    </row>
    <row r="142" s="2" customFormat="1" ht="16.5" customHeight="1">
      <c r="A142" s="35"/>
      <c r="B142" s="36"/>
      <c r="C142" s="247" t="s">
        <v>176</v>
      </c>
      <c r="D142" s="247" t="s">
        <v>177</v>
      </c>
      <c r="E142" s="248" t="s">
        <v>178</v>
      </c>
      <c r="F142" s="249" t="s">
        <v>179</v>
      </c>
      <c r="G142" s="250" t="s">
        <v>173</v>
      </c>
      <c r="H142" s="251">
        <v>1</v>
      </c>
      <c r="I142" s="252"/>
      <c r="J142" s="251">
        <f>ROUND(I142*H142,3)</f>
        <v>0</v>
      </c>
      <c r="K142" s="253"/>
      <c r="L142" s="254"/>
      <c r="M142" s="255" t="s">
        <v>1</v>
      </c>
      <c r="N142" s="256" t="s">
        <v>41</v>
      </c>
      <c r="O142" s="88"/>
      <c r="P142" s="242">
        <f>O142*H142</f>
        <v>0</v>
      </c>
      <c r="Q142" s="242">
        <v>0.01</v>
      </c>
      <c r="R142" s="242">
        <f>Q142*H142</f>
        <v>0.01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174</v>
      </c>
      <c r="AT142" s="244" t="s">
        <v>177</v>
      </c>
      <c r="AU142" s="244" t="s">
        <v>133</v>
      </c>
      <c r="AY142" s="14" t="s">
        <v>125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133</v>
      </c>
      <c r="BK142" s="246">
        <f>ROUND(I142*H142,3)</f>
        <v>0</v>
      </c>
      <c r="BL142" s="14" t="s">
        <v>174</v>
      </c>
      <c r="BM142" s="244" t="s">
        <v>180</v>
      </c>
    </row>
    <row r="143" s="2" customFormat="1" ht="16.5" customHeight="1">
      <c r="A143" s="35"/>
      <c r="B143" s="36"/>
      <c r="C143" s="247" t="s">
        <v>181</v>
      </c>
      <c r="D143" s="247" t="s">
        <v>177</v>
      </c>
      <c r="E143" s="248" t="s">
        <v>182</v>
      </c>
      <c r="F143" s="249" t="s">
        <v>183</v>
      </c>
      <c r="G143" s="250" t="s">
        <v>173</v>
      </c>
      <c r="H143" s="251">
        <v>1</v>
      </c>
      <c r="I143" s="252"/>
      <c r="J143" s="251">
        <f>ROUND(I143*H143,3)</f>
        <v>0</v>
      </c>
      <c r="K143" s="253"/>
      <c r="L143" s="254"/>
      <c r="M143" s="255" t="s">
        <v>1</v>
      </c>
      <c r="N143" s="256" t="s">
        <v>41</v>
      </c>
      <c r="O143" s="88"/>
      <c r="P143" s="242">
        <f>O143*H143</f>
        <v>0</v>
      </c>
      <c r="Q143" s="242">
        <v>0.0109</v>
      </c>
      <c r="R143" s="242">
        <f>Q143*H143</f>
        <v>0.0109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174</v>
      </c>
      <c r="AT143" s="244" t="s">
        <v>177</v>
      </c>
      <c r="AU143" s="244" t="s">
        <v>133</v>
      </c>
      <c r="AY143" s="14" t="s">
        <v>125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133</v>
      </c>
      <c r="BK143" s="246">
        <f>ROUND(I143*H143,3)</f>
        <v>0</v>
      </c>
      <c r="BL143" s="14" t="s">
        <v>174</v>
      </c>
      <c r="BM143" s="244" t="s">
        <v>184</v>
      </c>
    </row>
    <row r="144" s="12" customFormat="1" ht="25.92" customHeight="1">
      <c r="A144" s="12"/>
      <c r="B144" s="217"/>
      <c r="C144" s="218"/>
      <c r="D144" s="219" t="s">
        <v>74</v>
      </c>
      <c r="E144" s="220" t="s">
        <v>185</v>
      </c>
      <c r="F144" s="220" t="s">
        <v>186</v>
      </c>
      <c r="G144" s="218"/>
      <c r="H144" s="218"/>
      <c r="I144" s="221"/>
      <c r="J144" s="222">
        <f>BK144</f>
        <v>0</v>
      </c>
      <c r="K144" s="218"/>
      <c r="L144" s="223"/>
      <c r="M144" s="224"/>
      <c r="N144" s="225"/>
      <c r="O144" s="225"/>
      <c r="P144" s="226">
        <f>P145+P150+P157</f>
        <v>0</v>
      </c>
      <c r="Q144" s="225"/>
      <c r="R144" s="226">
        <f>R145+R150+R157</f>
        <v>1.049196</v>
      </c>
      <c r="S144" s="225"/>
      <c r="T144" s="227">
        <f>T145+T150+T157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8" t="s">
        <v>133</v>
      </c>
      <c r="AT144" s="229" t="s">
        <v>74</v>
      </c>
      <c r="AU144" s="229" t="s">
        <v>75</v>
      </c>
      <c r="AY144" s="228" t="s">
        <v>125</v>
      </c>
      <c r="BK144" s="230">
        <f>BK145+BK150+BK157</f>
        <v>0</v>
      </c>
    </row>
    <row r="145" s="12" customFormat="1" ht="22.8" customHeight="1">
      <c r="A145" s="12"/>
      <c r="B145" s="217"/>
      <c r="C145" s="218"/>
      <c r="D145" s="219" t="s">
        <v>74</v>
      </c>
      <c r="E145" s="231" t="s">
        <v>187</v>
      </c>
      <c r="F145" s="231" t="s">
        <v>188</v>
      </c>
      <c r="G145" s="218"/>
      <c r="H145" s="218"/>
      <c r="I145" s="221"/>
      <c r="J145" s="232">
        <f>BK145</f>
        <v>0</v>
      </c>
      <c r="K145" s="218"/>
      <c r="L145" s="223"/>
      <c r="M145" s="224"/>
      <c r="N145" s="225"/>
      <c r="O145" s="225"/>
      <c r="P145" s="226">
        <f>SUM(P146:P149)</f>
        <v>0</v>
      </c>
      <c r="Q145" s="225"/>
      <c r="R145" s="226">
        <f>SUM(R146:R149)</f>
        <v>0.052000000000000005</v>
      </c>
      <c r="S145" s="225"/>
      <c r="T145" s="227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133</v>
      </c>
      <c r="AT145" s="229" t="s">
        <v>74</v>
      </c>
      <c r="AU145" s="229" t="s">
        <v>83</v>
      </c>
      <c r="AY145" s="228" t="s">
        <v>125</v>
      </c>
      <c r="BK145" s="230">
        <f>SUM(BK146:BK149)</f>
        <v>0</v>
      </c>
    </row>
    <row r="146" s="2" customFormat="1" ht="24" customHeight="1">
      <c r="A146" s="35"/>
      <c r="B146" s="36"/>
      <c r="C146" s="233" t="s">
        <v>189</v>
      </c>
      <c r="D146" s="233" t="s">
        <v>128</v>
      </c>
      <c r="E146" s="234" t="s">
        <v>190</v>
      </c>
      <c r="F146" s="235" t="s">
        <v>191</v>
      </c>
      <c r="G146" s="236" t="s">
        <v>173</v>
      </c>
      <c r="H146" s="237">
        <v>2</v>
      </c>
      <c r="I146" s="238"/>
      <c r="J146" s="237">
        <f>ROUND(I146*H146,3)</f>
        <v>0</v>
      </c>
      <c r="K146" s="239"/>
      <c r="L146" s="41"/>
      <c r="M146" s="240" t="s">
        <v>1</v>
      </c>
      <c r="N146" s="241" t="s">
        <v>41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192</v>
      </c>
      <c r="AT146" s="244" t="s">
        <v>128</v>
      </c>
      <c r="AU146" s="244" t="s">
        <v>133</v>
      </c>
      <c r="AY146" s="14" t="s">
        <v>125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133</v>
      </c>
      <c r="BK146" s="246">
        <f>ROUND(I146*H146,3)</f>
        <v>0</v>
      </c>
      <c r="BL146" s="14" t="s">
        <v>192</v>
      </c>
      <c r="BM146" s="244" t="s">
        <v>193</v>
      </c>
    </row>
    <row r="147" s="2" customFormat="1" ht="24" customHeight="1">
      <c r="A147" s="35"/>
      <c r="B147" s="36"/>
      <c r="C147" s="247" t="s">
        <v>194</v>
      </c>
      <c r="D147" s="247" t="s">
        <v>177</v>
      </c>
      <c r="E147" s="248" t="s">
        <v>195</v>
      </c>
      <c r="F147" s="249" t="s">
        <v>196</v>
      </c>
      <c r="G147" s="250" t="s">
        <v>173</v>
      </c>
      <c r="H147" s="251">
        <v>2</v>
      </c>
      <c r="I147" s="252"/>
      <c r="J147" s="251">
        <f>ROUND(I147*H147,3)</f>
        <v>0</v>
      </c>
      <c r="K147" s="253"/>
      <c r="L147" s="254"/>
      <c r="M147" s="255" t="s">
        <v>1</v>
      </c>
      <c r="N147" s="256" t="s">
        <v>41</v>
      </c>
      <c r="O147" s="88"/>
      <c r="P147" s="242">
        <f>O147*H147</f>
        <v>0</v>
      </c>
      <c r="Q147" s="242">
        <v>0.001</v>
      </c>
      <c r="R147" s="242">
        <f>Q147*H147</f>
        <v>0.002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197</v>
      </c>
      <c r="AT147" s="244" t="s">
        <v>177</v>
      </c>
      <c r="AU147" s="244" t="s">
        <v>133</v>
      </c>
      <c r="AY147" s="14" t="s">
        <v>125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133</v>
      </c>
      <c r="BK147" s="246">
        <f>ROUND(I147*H147,3)</f>
        <v>0</v>
      </c>
      <c r="BL147" s="14" t="s">
        <v>192</v>
      </c>
      <c r="BM147" s="244" t="s">
        <v>198</v>
      </c>
    </row>
    <row r="148" s="2" customFormat="1" ht="24" customHeight="1">
      <c r="A148" s="35"/>
      <c r="B148" s="36"/>
      <c r="C148" s="247" t="s">
        <v>199</v>
      </c>
      <c r="D148" s="247" t="s">
        <v>177</v>
      </c>
      <c r="E148" s="248" t="s">
        <v>200</v>
      </c>
      <c r="F148" s="249" t="s">
        <v>201</v>
      </c>
      <c r="G148" s="250" t="s">
        <v>173</v>
      </c>
      <c r="H148" s="251">
        <v>2</v>
      </c>
      <c r="I148" s="252"/>
      <c r="J148" s="251">
        <f>ROUND(I148*H148,3)</f>
        <v>0</v>
      </c>
      <c r="K148" s="253"/>
      <c r="L148" s="254"/>
      <c r="M148" s="255" t="s">
        <v>1</v>
      </c>
      <c r="N148" s="256" t="s">
        <v>41</v>
      </c>
      <c r="O148" s="88"/>
      <c r="P148" s="242">
        <f>O148*H148</f>
        <v>0</v>
      </c>
      <c r="Q148" s="242">
        <v>0.025000000000000001</v>
      </c>
      <c r="R148" s="242">
        <f>Q148*H148</f>
        <v>0.050000000000000003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197</v>
      </c>
      <c r="AT148" s="244" t="s">
        <v>177</v>
      </c>
      <c r="AU148" s="244" t="s">
        <v>133</v>
      </c>
      <c r="AY148" s="14" t="s">
        <v>125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133</v>
      </c>
      <c r="BK148" s="246">
        <f>ROUND(I148*H148,3)</f>
        <v>0</v>
      </c>
      <c r="BL148" s="14" t="s">
        <v>192</v>
      </c>
      <c r="BM148" s="244" t="s">
        <v>202</v>
      </c>
    </row>
    <row r="149" s="2" customFormat="1" ht="24" customHeight="1">
      <c r="A149" s="35"/>
      <c r="B149" s="36"/>
      <c r="C149" s="233" t="s">
        <v>192</v>
      </c>
      <c r="D149" s="233" t="s">
        <v>128</v>
      </c>
      <c r="E149" s="234" t="s">
        <v>203</v>
      </c>
      <c r="F149" s="235" t="s">
        <v>204</v>
      </c>
      <c r="G149" s="236" t="s">
        <v>131</v>
      </c>
      <c r="H149" s="237">
        <v>0.051999999999999998</v>
      </c>
      <c r="I149" s="238"/>
      <c r="J149" s="237">
        <f>ROUND(I149*H149,3)</f>
        <v>0</v>
      </c>
      <c r="K149" s="239"/>
      <c r="L149" s="41"/>
      <c r="M149" s="240" t="s">
        <v>1</v>
      </c>
      <c r="N149" s="241" t="s">
        <v>41</v>
      </c>
      <c r="O149" s="88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192</v>
      </c>
      <c r="AT149" s="244" t="s">
        <v>128</v>
      </c>
      <c r="AU149" s="244" t="s">
        <v>133</v>
      </c>
      <c r="AY149" s="14" t="s">
        <v>125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133</v>
      </c>
      <c r="BK149" s="246">
        <f>ROUND(I149*H149,3)</f>
        <v>0</v>
      </c>
      <c r="BL149" s="14" t="s">
        <v>192</v>
      </c>
      <c r="BM149" s="244" t="s">
        <v>205</v>
      </c>
    </row>
    <row r="150" s="12" customFormat="1" ht="22.8" customHeight="1">
      <c r="A150" s="12"/>
      <c r="B150" s="217"/>
      <c r="C150" s="218"/>
      <c r="D150" s="219" t="s">
        <v>74</v>
      </c>
      <c r="E150" s="231" t="s">
        <v>206</v>
      </c>
      <c r="F150" s="231" t="s">
        <v>207</v>
      </c>
      <c r="G150" s="218"/>
      <c r="H150" s="218"/>
      <c r="I150" s="221"/>
      <c r="J150" s="232">
        <f>BK150</f>
        <v>0</v>
      </c>
      <c r="K150" s="218"/>
      <c r="L150" s="223"/>
      <c r="M150" s="224"/>
      <c r="N150" s="225"/>
      <c r="O150" s="225"/>
      <c r="P150" s="226">
        <f>SUM(P151:P156)</f>
        <v>0</v>
      </c>
      <c r="Q150" s="225"/>
      <c r="R150" s="226">
        <f>SUM(R151:R156)</f>
        <v>0.99719599999999997</v>
      </c>
      <c r="S150" s="225"/>
      <c r="T150" s="227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8" t="s">
        <v>133</v>
      </c>
      <c r="AT150" s="229" t="s">
        <v>74</v>
      </c>
      <c r="AU150" s="229" t="s">
        <v>83</v>
      </c>
      <c r="AY150" s="228" t="s">
        <v>125</v>
      </c>
      <c r="BK150" s="230">
        <f>SUM(BK151:BK156)</f>
        <v>0</v>
      </c>
    </row>
    <row r="151" s="2" customFormat="1" ht="24" customHeight="1">
      <c r="A151" s="35"/>
      <c r="B151" s="36"/>
      <c r="C151" s="233" t="s">
        <v>208</v>
      </c>
      <c r="D151" s="233" t="s">
        <v>128</v>
      </c>
      <c r="E151" s="234" t="s">
        <v>209</v>
      </c>
      <c r="F151" s="235" t="s">
        <v>210</v>
      </c>
      <c r="G151" s="236" t="s">
        <v>211</v>
      </c>
      <c r="H151" s="237">
        <v>7.8499999999999996</v>
      </c>
      <c r="I151" s="238"/>
      <c r="J151" s="237">
        <f>ROUND(I151*H151,3)</f>
        <v>0</v>
      </c>
      <c r="K151" s="239"/>
      <c r="L151" s="41"/>
      <c r="M151" s="240" t="s">
        <v>1</v>
      </c>
      <c r="N151" s="241" t="s">
        <v>41</v>
      </c>
      <c r="O151" s="88"/>
      <c r="P151" s="242">
        <f>O151*H151</f>
        <v>0</v>
      </c>
      <c r="Q151" s="242">
        <v>6.0000000000000002E-05</v>
      </c>
      <c r="R151" s="242">
        <f>Q151*H151</f>
        <v>0.00047100000000000001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192</v>
      </c>
      <c r="AT151" s="244" t="s">
        <v>128</v>
      </c>
      <c r="AU151" s="244" t="s">
        <v>133</v>
      </c>
      <c r="AY151" s="14" t="s">
        <v>125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133</v>
      </c>
      <c r="BK151" s="246">
        <f>ROUND(I151*H151,3)</f>
        <v>0</v>
      </c>
      <c r="BL151" s="14" t="s">
        <v>192</v>
      </c>
      <c r="BM151" s="244" t="s">
        <v>212</v>
      </c>
    </row>
    <row r="152" s="2" customFormat="1" ht="24" customHeight="1">
      <c r="A152" s="35"/>
      <c r="B152" s="36"/>
      <c r="C152" s="247" t="s">
        <v>213</v>
      </c>
      <c r="D152" s="247" t="s">
        <v>177</v>
      </c>
      <c r="E152" s="248" t="s">
        <v>214</v>
      </c>
      <c r="F152" s="249" t="s">
        <v>215</v>
      </c>
      <c r="G152" s="250" t="s">
        <v>211</v>
      </c>
      <c r="H152" s="251">
        <v>7.8499999999999996</v>
      </c>
      <c r="I152" s="252"/>
      <c r="J152" s="251">
        <f>ROUND(I152*H152,3)</f>
        <v>0</v>
      </c>
      <c r="K152" s="253"/>
      <c r="L152" s="254"/>
      <c r="M152" s="255" t="s">
        <v>1</v>
      </c>
      <c r="N152" s="256" t="s">
        <v>41</v>
      </c>
      <c r="O152" s="88"/>
      <c r="P152" s="242">
        <f>O152*H152</f>
        <v>0</v>
      </c>
      <c r="Q152" s="242">
        <v>0.070499999999999993</v>
      </c>
      <c r="R152" s="242">
        <f>Q152*H152</f>
        <v>0.55342499999999994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197</v>
      </c>
      <c r="AT152" s="244" t="s">
        <v>177</v>
      </c>
      <c r="AU152" s="244" t="s">
        <v>133</v>
      </c>
      <c r="AY152" s="14" t="s">
        <v>125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4" t="s">
        <v>133</v>
      </c>
      <c r="BK152" s="246">
        <f>ROUND(I152*H152,3)</f>
        <v>0</v>
      </c>
      <c r="BL152" s="14" t="s">
        <v>192</v>
      </c>
      <c r="BM152" s="244" t="s">
        <v>216</v>
      </c>
    </row>
    <row r="153" s="2" customFormat="1" ht="24" customHeight="1">
      <c r="A153" s="35"/>
      <c r="B153" s="36"/>
      <c r="C153" s="233" t="s">
        <v>217</v>
      </c>
      <c r="D153" s="233" t="s">
        <v>128</v>
      </c>
      <c r="E153" s="234" t="s">
        <v>218</v>
      </c>
      <c r="F153" s="235" t="s">
        <v>219</v>
      </c>
      <c r="G153" s="236" t="s">
        <v>220</v>
      </c>
      <c r="H153" s="237">
        <v>2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41</v>
      </c>
      <c r="O153" s="88"/>
      <c r="P153" s="242">
        <f>O153*H153</f>
        <v>0</v>
      </c>
      <c r="Q153" s="242">
        <v>6.0000000000000002E-05</v>
      </c>
      <c r="R153" s="242">
        <f>Q153*H153</f>
        <v>0.00012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192</v>
      </c>
      <c r="AT153" s="244" t="s">
        <v>128</v>
      </c>
      <c r="AU153" s="244" t="s">
        <v>133</v>
      </c>
      <c r="AY153" s="14" t="s">
        <v>125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133</v>
      </c>
      <c r="BK153" s="246">
        <f>ROUND(I153*H153,3)</f>
        <v>0</v>
      </c>
      <c r="BL153" s="14" t="s">
        <v>192</v>
      </c>
      <c r="BM153" s="244" t="s">
        <v>221</v>
      </c>
    </row>
    <row r="154" s="2" customFormat="1" ht="24" customHeight="1">
      <c r="A154" s="35"/>
      <c r="B154" s="36"/>
      <c r="C154" s="233" t="s">
        <v>7</v>
      </c>
      <c r="D154" s="233" t="s">
        <v>128</v>
      </c>
      <c r="E154" s="234" t="s">
        <v>222</v>
      </c>
      <c r="F154" s="235" t="s">
        <v>223</v>
      </c>
      <c r="G154" s="236" t="s">
        <v>173</v>
      </c>
      <c r="H154" s="237">
        <v>3</v>
      </c>
      <c r="I154" s="238"/>
      <c r="J154" s="237">
        <f>ROUND(I154*H154,3)</f>
        <v>0</v>
      </c>
      <c r="K154" s="239"/>
      <c r="L154" s="41"/>
      <c r="M154" s="240" t="s">
        <v>1</v>
      </c>
      <c r="N154" s="241" t="s">
        <v>41</v>
      </c>
      <c r="O154" s="88"/>
      <c r="P154" s="242">
        <f>O154*H154</f>
        <v>0</v>
      </c>
      <c r="Q154" s="242">
        <v>6.0000000000000002E-05</v>
      </c>
      <c r="R154" s="242">
        <f>Q154*H154</f>
        <v>0.00018000000000000001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192</v>
      </c>
      <c r="AT154" s="244" t="s">
        <v>128</v>
      </c>
      <c r="AU154" s="244" t="s">
        <v>133</v>
      </c>
      <c r="AY154" s="14" t="s">
        <v>125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133</v>
      </c>
      <c r="BK154" s="246">
        <f>ROUND(I154*H154,3)</f>
        <v>0</v>
      </c>
      <c r="BL154" s="14" t="s">
        <v>192</v>
      </c>
      <c r="BM154" s="244" t="s">
        <v>224</v>
      </c>
    </row>
    <row r="155" s="2" customFormat="1" ht="24" customHeight="1">
      <c r="A155" s="35"/>
      <c r="B155" s="36"/>
      <c r="C155" s="247" t="s">
        <v>225</v>
      </c>
      <c r="D155" s="247" t="s">
        <v>177</v>
      </c>
      <c r="E155" s="248" t="s">
        <v>226</v>
      </c>
      <c r="F155" s="249" t="s">
        <v>227</v>
      </c>
      <c r="G155" s="250" t="s">
        <v>131</v>
      </c>
      <c r="H155" s="251">
        <v>0.443</v>
      </c>
      <c r="I155" s="252"/>
      <c r="J155" s="251">
        <f>ROUND(I155*H155,3)</f>
        <v>0</v>
      </c>
      <c r="K155" s="253"/>
      <c r="L155" s="254"/>
      <c r="M155" s="255" t="s">
        <v>1</v>
      </c>
      <c r="N155" s="256" t="s">
        <v>41</v>
      </c>
      <c r="O155" s="88"/>
      <c r="P155" s="242">
        <f>O155*H155</f>
        <v>0</v>
      </c>
      <c r="Q155" s="242">
        <v>1</v>
      </c>
      <c r="R155" s="242">
        <f>Q155*H155</f>
        <v>0.443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197</v>
      </c>
      <c r="AT155" s="244" t="s">
        <v>177</v>
      </c>
      <c r="AU155" s="244" t="s">
        <v>133</v>
      </c>
      <c r="AY155" s="14" t="s">
        <v>125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4" t="s">
        <v>133</v>
      </c>
      <c r="BK155" s="246">
        <f>ROUND(I155*H155,3)</f>
        <v>0</v>
      </c>
      <c r="BL155" s="14" t="s">
        <v>192</v>
      </c>
      <c r="BM155" s="244" t="s">
        <v>228</v>
      </c>
    </row>
    <row r="156" s="2" customFormat="1" ht="24" customHeight="1">
      <c r="A156" s="35"/>
      <c r="B156" s="36"/>
      <c r="C156" s="233" t="s">
        <v>229</v>
      </c>
      <c r="D156" s="233" t="s">
        <v>128</v>
      </c>
      <c r="E156" s="234" t="s">
        <v>230</v>
      </c>
      <c r="F156" s="235" t="s">
        <v>231</v>
      </c>
      <c r="G156" s="236" t="s">
        <v>131</v>
      </c>
      <c r="H156" s="237">
        <v>0.997</v>
      </c>
      <c r="I156" s="238"/>
      <c r="J156" s="237">
        <f>ROUND(I156*H156,3)</f>
        <v>0</v>
      </c>
      <c r="K156" s="239"/>
      <c r="L156" s="41"/>
      <c r="M156" s="240" t="s">
        <v>1</v>
      </c>
      <c r="N156" s="241" t="s">
        <v>41</v>
      </c>
      <c r="O156" s="88"/>
      <c r="P156" s="242">
        <f>O156*H156</f>
        <v>0</v>
      </c>
      <c r="Q156" s="242">
        <v>0</v>
      </c>
      <c r="R156" s="242">
        <f>Q156*H156</f>
        <v>0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192</v>
      </c>
      <c r="AT156" s="244" t="s">
        <v>128</v>
      </c>
      <c r="AU156" s="244" t="s">
        <v>133</v>
      </c>
      <c r="AY156" s="14" t="s">
        <v>125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4" t="s">
        <v>133</v>
      </c>
      <c r="BK156" s="246">
        <f>ROUND(I156*H156,3)</f>
        <v>0</v>
      </c>
      <c r="BL156" s="14" t="s">
        <v>192</v>
      </c>
      <c r="BM156" s="244" t="s">
        <v>232</v>
      </c>
    </row>
    <row r="157" s="12" customFormat="1" ht="22.8" customHeight="1">
      <c r="A157" s="12"/>
      <c r="B157" s="217"/>
      <c r="C157" s="218"/>
      <c r="D157" s="219" t="s">
        <v>74</v>
      </c>
      <c r="E157" s="231" t="s">
        <v>233</v>
      </c>
      <c r="F157" s="231" t="s">
        <v>234</v>
      </c>
      <c r="G157" s="218"/>
      <c r="H157" s="218"/>
      <c r="I157" s="221"/>
      <c r="J157" s="232">
        <f>BK157</f>
        <v>0</v>
      </c>
      <c r="K157" s="218"/>
      <c r="L157" s="223"/>
      <c r="M157" s="224"/>
      <c r="N157" s="225"/>
      <c r="O157" s="225"/>
      <c r="P157" s="226">
        <f>SUM(P158:P161)</f>
        <v>0</v>
      </c>
      <c r="Q157" s="225"/>
      <c r="R157" s="226">
        <f>SUM(R158:R161)</f>
        <v>0</v>
      </c>
      <c r="S157" s="225"/>
      <c r="T157" s="227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8" t="s">
        <v>133</v>
      </c>
      <c r="AT157" s="229" t="s">
        <v>74</v>
      </c>
      <c r="AU157" s="229" t="s">
        <v>83</v>
      </c>
      <c r="AY157" s="228" t="s">
        <v>125</v>
      </c>
      <c r="BK157" s="230">
        <f>SUM(BK158:BK161)</f>
        <v>0</v>
      </c>
    </row>
    <row r="158" s="2" customFormat="1" ht="24" customHeight="1">
      <c r="A158" s="35"/>
      <c r="B158" s="36"/>
      <c r="C158" s="233" t="s">
        <v>235</v>
      </c>
      <c r="D158" s="233" t="s">
        <v>128</v>
      </c>
      <c r="E158" s="234" t="s">
        <v>236</v>
      </c>
      <c r="F158" s="235" t="s">
        <v>237</v>
      </c>
      <c r="G158" s="236" t="s">
        <v>161</v>
      </c>
      <c r="H158" s="237">
        <v>411.97000000000003</v>
      </c>
      <c r="I158" s="238"/>
      <c r="J158" s="237">
        <f>ROUND(I158*H158,3)</f>
        <v>0</v>
      </c>
      <c r="K158" s="239"/>
      <c r="L158" s="41"/>
      <c r="M158" s="240" t="s">
        <v>1</v>
      </c>
      <c r="N158" s="241" t="s">
        <v>41</v>
      </c>
      <c r="O158" s="88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192</v>
      </c>
      <c r="AT158" s="244" t="s">
        <v>128</v>
      </c>
      <c r="AU158" s="244" t="s">
        <v>133</v>
      </c>
      <c r="AY158" s="14" t="s">
        <v>125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4" t="s">
        <v>133</v>
      </c>
      <c r="BK158" s="246">
        <f>ROUND(I158*H158,3)</f>
        <v>0</v>
      </c>
      <c r="BL158" s="14" t="s">
        <v>192</v>
      </c>
      <c r="BM158" s="244" t="s">
        <v>238</v>
      </c>
    </row>
    <row r="159" s="2" customFormat="1" ht="24" customHeight="1">
      <c r="A159" s="35"/>
      <c r="B159" s="36"/>
      <c r="C159" s="233" t="s">
        <v>239</v>
      </c>
      <c r="D159" s="233" t="s">
        <v>128</v>
      </c>
      <c r="E159" s="234" t="s">
        <v>240</v>
      </c>
      <c r="F159" s="235" t="s">
        <v>241</v>
      </c>
      <c r="G159" s="236" t="s">
        <v>161</v>
      </c>
      <c r="H159" s="237">
        <v>411.97000000000003</v>
      </c>
      <c r="I159" s="238"/>
      <c r="J159" s="237">
        <f>ROUND(I159*H159,3)</f>
        <v>0</v>
      </c>
      <c r="K159" s="239"/>
      <c r="L159" s="41"/>
      <c r="M159" s="240" t="s">
        <v>1</v>
      </c>
      <c r="N159" s="241" t="s">
        <v>41</v>
      </c>
      <c r="O159" s="88"/>
      <c r="P159" s="242">
        <f>O159*H159</f>
        <v>0</v>
      </c>
      <c r="Q159" s="242">
        <v>0</v>
      </c>
      <c r="R159" s="242">
        <f>Q159*H159</f>
        <v>0</v>
      </c>
      <c r="S159" s="242">
        <v>0</v>
      </c>
      <c r="T159" s="24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192</v>
      </c>
      <c r="AT159" s="244" t="s">
        <v>128</v>
      </c>
      <c r="AU159" s="244" t="s">
        <v>133</v>
      </c>
      <c r="AY159" s="14" t="s">
        <v>125</v>
      </c>
      <c r="BE159" s="245">
        <f>IF(N159="základná",J159,0)</f>
        <v>0</v>
      </c>
      <c r="BF159" s="245">
        <f>IF(N159="znížená",J159,0)</f>
        <v>0</v>
      </c>
      <c r="BG159" s="245">
        <f>IF(N159="zákl. prenesená",J159,0)</f>
        <v>0</v>
      </c>
      <c r="BH159" s="245">
        <f>IF(N159="zníž. prenesená",J159,0)</f>
        <v>0</v>
      </c>
      <c r="BI159" s="245">
        <f>IF(N159="nulová",J159,0)</f>
        <v>0</v>
      </c>
      <c r="BJ159" s="14" t="s">
        <v>133</v>
      </c>
      <c r="BK159" s="246">
        <f>ROUND(I159*H159,3)</f>
        <v>0</v>
      </c>
      <c r="BL159" s="14" t="s">
        <v>192</v>
      </c>
      <c r="BM159" s="244" t="s">
        <v>242</v>
      </c>
    </row>
    <row r="160" s="2" customFormat="1" ht="24" customHeight="1">
      <c r="A160" s="35"/>
      <c r="B160" s="36"/>
      <c r="C160" s="233" t="s">
        <v>243</v>
      </c>
      <c r="D160" s="233" t="s">
        <v>128</v>
      </c>
      <c r="E160" s="234" t="s">
        <v>244</v>
      </c>
      <c r="F160" s="235" t="s">
        <v>245</v>
      </c>
      <c r="G160" s="236" t="s">
        <v>161</v>
      </c>
      <c r="H160" s="237">
        <v>111.97</v>
      </c>
      <c r="I160" s="238"/>
      <c r="J160" s="237">
        <f>ROUND(I160*H160,3)</f>
        <v>0</v>
      </c>
      <c r="K160" s="239"/>
      <c r="L160" s="41"/>
      <c r="M160" s="240" t="s">
        <v>1</v>
      </c>
      <c r="N160" s="241" t="s">
        <v>41</v>
      </c>
      <c r="O160" s="88"/>
      <c r="P160" s="242">
        <f>O160*H160</f>
        <v>0</v>
      </c>
      <c r="Q160" s="242">
        <v>0</v>
      </c>
      <c r="R160" s="242">
        <f>Q160*H160</f>
        <v>0</v>
      </c>
      <c r="S160" s="242">
        <v>0</v>
      </c>
      <c r="T160" s="24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192</v>
      </c>
      <c r="AT160" s="244" t="s">
        <v>128</v>
      </c>
      <c r="AU160" s="244" t="s">
        <v>133</v>
      </c>
      <c r="AY160" s="14" t="s">
        <v>125</v>
      </c>
      <c r="BE160" s="245">
        <f>IF(N160="základná",J160,0)</f>
        <v>0</v>
      </c>
      <c r="BF160" s="245">
        <f>IF(N160="znížená",J160,0)</f>
        <v>0</v>
      </c>
      <c r="BG160" s="245">
        <f>IF(N160="zákl. prenesená",J160,0)</f>
        <v>0</v>
      </c>
      <c r="BH160" s="245">
        <f>IF(N160="zníž. prenesená",J160,0)</f>
        <v>0</v>
      </c>
      <c r="BI160" s="245">
        <f>IF(N160="nulová",J160,0)</f>
        <v>0</v>
      </c>
      <c r="BJ160" s="14" t="s">
        <v>133</v>
      </c>
      <c r="BK160" s="246">
        <f>ROUND(I160*H160,3)</f>
        <v>0</v>
      </c>
      <c r="BL160" s="14" t="s">
        <v>192</v>
      </c>
      <c r="BM160" s="244" t="s">
        <v>246</v>
      </c>
    </row>
    <row r="161" s="2" customFormat="1" ht="36" customHeight="1">
      <c r="A161" s="35"/>
      <c r="B161" s="36"/>
      <c r="C161" s="233" t="s">
        <v>247</v>
      </c>
      <c r="D161" s="233" t="s">
        <v>128</v>
      </c>
      <c r="E161" s="234" t="s">
        <v>248</v>
      </c>
      <c r="F161" s="235" t="s">
        <v>249</v>
      </c>
      <c r="G161" s="236" t="s">
        <v>161</v>
      </c>
      <c r="H161" s="237">
        <v>411.97000000000003</v>
      </c>
      <c r="I161" s="238"/>
      <c r="J161" s="237">
        <f>ROUND(I161*H161,3)</f>
        <v>0</v>
      </c>
      <c r="K161" s="239"/>
      <c r="L161" s="41"/>
      <c r="M161" s="240" t="s">
        <v>1</v>
      </c>
      <c r="N161" s="241" t="s">
        <v>41</v>
      </c>
      <c r="O161" s="88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192</v>
      </c>
      <c r="AT161" s="244" t="s">
        <v>128</v>
      </c>
      <c r="AU161" s="244" t="s">
        <v>133</v>
      </c>
      <c r="AY161" s="14" t="s">
        <v>125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4" t="s">
        <v>133</v>
      </c>
      <c r="BK161" s="246">
        <f>ROUND(I161*H161,3)</f>
        <v>0</v>
      </c>
      <c r="BL161" s="14" t="s">
        <v>192</v>
      </c>
      <c r="BM161" s="244" t="s">
        <v>250</v>
      </c>
    </row>
    <row r="162" s="12" customFormat="1" ht="25.92" customHeight="1">
      <c r="A162" s="12"/>
      <c r="B162" s="217"/>
      <c r="C162" s="218"/>
      <c r="D162" s="219" t="s">
        <v>74</v>
      </c>
      <c r="E162" s="220" t="s">
        <v>251</v>
      </c>
      <c r="F162" s="220" t="s">
        <v>252</v>
      </c>
      <c r="G162" s="218"/>
      <c r="H162" s="218"/>
      <c r="I162" s="221"/>
      <c r="J162" s="222">
        <f>BK162</f>
        <v>0</v>
      </c>
      <c r="K162" s="218"/>
      <c r="L162" s="223"/>
      <c r="M162" s="224"/>
      <c r="N162" s="225"/>
      <c r="O162" s="225"/>
      <c r="P162" s="226">
        <f>P163</f>
        <v>0</v>
      </c>
      <c r="Q162" s="225"/>
      <c r="R162" s="226">
        <f>R163</f>
        <v>0</v>
      </c>
      <c r="S162" s="225"/>
      <c r="T162" s="227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8" t="s">
        <v>132</v>
      </c>
      <c r="AT162" s="229" t="s">
        <v>74</v>
      </c>
      <c r="AU162" s="229" t="s">
        <v>75</v>
      </c>
      <c r="AY162" s="228" t="s">
        <v>125</v>
      </c>
      <c r="BK162" s="230">
        <f>BK163</f>
        <v>0</v>
      </c>
    </row>
    <row r="163" s="2" customFormat="1" ht="24" customHeight="1">
      <c r="A163" s="35"/>
      <c r="B163" s="36"/>
      <c r="C163" s="233" t="s">
        <v>253</v>
      </c>
      <c r="D163" s="233" t="s">
        <v>128</v>
      </c>
      <c r="E163" s="234" t="s">
        <v>254</v>
      </c>
      <c r="F163" s="235" t="s">
        <v>255</v>
      </c>
      <c r="G163" s="236" t="s">
        <v>256</v>
      </c>
      <c r="H163" s="237">
        <v>220</v>
      </c>
      <c r="I163" s="238"/>
      <c r="J163" s="237">
        <f>ROUND(I163*H163,3)</f>
        <v>0</v>
      </c>
      <c r="K163" s="239"/>
      <c r="L163" s="41"/>
      <c r="M163" s="257" t="s">
        <v>1</v>
      </c>
      <c r="N163" s="258" t="s">
        <v>41</v>
      </c>
      <c r="O163" s="259"/>
      <c r="P163" s="260">
        <f>O163*H163</f>
        <v>0</v>
      </c>
      <c r="Q163" s="260">
        <v>0</v>
      </c>
      <c r="R163" s="260">
        <f>Q163*H163</f>
        <v>0</v>
      </c>
      <c r="S163" s="260">
        <v>0</v>
      </c>
      <c r="T163" s="26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4" t="s">
        <v>257</v>
      </c>
      <c r="AT163" s="244" t="s">
        <v>128</v>
      </c>
      <c r="AU163" s="244" t="s">
        <v>83</v>
      </c>
      <c r="AY163" s="14" t="s">
        <v>125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4" t="s">
        <v>133</v>
      </c>
      <c r="BK163" s="246">
        <f>ROUND(I163*H163,3)</f>
        <v>0</v>
      </c>
      <c r="BL163" s="14" t="s">
        <v>257</v>
      </c>
      <c r="BM163" s="244" t="s">
        <v>258</v>
      </c>
    </row>
    <row r="164" s="2" customFormat="1" ht="6.96" customHeight="1">
      <c r="A164" s="35"/>
      <c r="B164" s="63"/>
      <c r="C164" s="64"/>
      <c r="D164" s="64"/>
      <c r="E164" s="64"/>
      <c r="F164" s="64"/>
      <c r="G164" s="64"/>
      <c r="H164" s="64"/>
      <c r="I164" s="180"/>
      <c r="J164" s="64"/>
      <c r="K164" s="64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/ohVPxffliSjAfVLEr8NEMFP69g1tzabKL0KRQxDiCLNyGMu8XbpzbpqXwq++IGoO9JbfOPcNt3paNlGuzONtg==" hashValue="SAD43ILj+/IGsdKo5w69D2bP6F3bPBQl/omISjGLBYvgGu+mUb1zjqOg3zri8iSz0czO1AL9Lxapcez67ztPXg==" algorithmName="SHA-512" password="CC35"/>
  <autoFilter ref="C125:K16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75</v>
      </c>
    </row>
    <row r="4" s="1" customFormat="1" ht="24.96" customHeight="1">
      <c r="B4" s="17"/>
      <c r="D4" s="137" t="s">
        <v>94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Rekonštrukcia kotolne viacúčelovej budovy PAPRADNO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259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30. 12. 2019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29</v>
      </c>
      <c r="F21" s="35"/>
      <c r="G21" s="35"/>
      <c r="H21" s="35"/>
      <c r="I21" s="144" t="s">
        <v>25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ROUND((SUM(BE119:BE147)),  2)</f>
        <v>0</v>
      </c>
      <c r="G33" s="35"/>
      <c r="H33" s="35"/>
      <c r="I33" s="159">
        <v>0.20000000000000001</v>
      </c>
      <c r="J33" s="158">
        <f>ROUND(((SUM(BE119:BE147))*I33),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ROUND((SUM(BF119:BF147)),  2)</f>
        <v>0</v>
      </c>
      <c r="G34" s="35"/>
      <c r="H34" s="35"/>
      <c r="I34" s="159">
        <v>0.20000000000000001</v>
      </c>
      <c r="J34" s="158">
        <f>ROUND(((SUM(BF119:BF147))*I34),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ROUND((SUM(BG119:BG147)),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ROUND((SUM(BH119:BH147)),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ROUND((SUM(BI119:BI147)),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Rekonštrukcia kotolne viacúčelovej budovy PAPRADNO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elektroinštalácia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obec Papradno</v>
      </c>
      <c r="G89" s="37"/>
      <c r="H89" s="37"/>
      <c r="I89" s="144" t="s">
        <v>20</v>
      </c>
      <c r="J89" s="76" t="str">
        <f>IF(J12="","",J12)</f>
        <v>30. 12. 2019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22</v>
      </c>
      <c r="D91" s="37"/>
      <c r="E91" s="37"/>
      <c r="F91" s="24" t="str">
        <f>E15</f>
        <v xml:space="preserve">Obec Papradno, Papradno č. 315, 018 13 </v>
      </c>
      <c r="G91" s="37"/>
      <c r="H91" s="37"/>
      <c r="I91" s="144" t="s">
        <v>28</v>
      </c>
      <c r="J91" s="33" t="str">
        <f>E21</f>
        <v>Ing. arch Jozef Sobčák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SOARCH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260</v>
      </c>
      <c r="E97" s="193"/>
      <c r="F97" s="193"/>
      <c r="G97" s="193"/>
      <c r="H97" s="193"/>
      <c r="I97" s="194"/>
      <c r="J97" s="195">
        <f>J120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261</v>
      </c>
      <c r="E98" s="200"/>
      <c r="F98" s="200"/>
      <c r="G98" s="200"/>
      <c r="H98" s="200"/>
      <c r="I98" s="201"/>
      <c r="J98" s="202">
        <f>J121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262</v>
      </c>
      <c r="E99" s="200"/>
      <c r="F99" s="200"/>
      <c r="G99" s="200"/>
      <c r="H99" s="200"/>
      <c r="I99" s="201"/>
      <c r="J99" s="202">
        <f>J144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4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0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112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14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4" t="str">
        <f>E7</f>
        <v>Rekonštrukcia kotolne viacúčelovej budovy PAPRADNO</v>
      </c>
      <c r="F109" s="29"/>
      <c r="G109" s="29"/>
      <c r="H109" s="29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95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02 - elektroinštalácia</v>
      </c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18</v>
      </c>
      <c r="D113" s="37"/>
      <c r="E113" s="37"/>
      <c r="F113" s="24" t="str">
        <f>F12</f>
        <v>obec Papradno</v>
      </c>
      <c r="G113" s="37"/>
      <c r="H113" s="37"/>
      <c r="I113" s="144" t="s">
        <v>20</v>
      </c>
      <c r="J113" s="76" t="str">
        <f>IF(J12="","",J12)</f>
        <v>30. 12. 2019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7.9" customHeight="1">
      <c r="A115" s="35"/>
      <c r="B115" s="36"/>
      <c r="C115" s="29" t="s">
        <v>22</v>
      </c>
      <c r="D115" s="37"/>
      <c r="E115" s="37"/>
      <c r="F115" s="24" t="str">
        <f>E15</f>
        <v xml:space="preserve">Obec Papradno, Papradno č. 315, 018 13 </v>
      </c>
      <c r="G115" s="37"/>
      <c r="H115" s="37"/>
      <c r="I115" s="144" t="s">
        <v>28</v>
      </c>
      <c r="J115" s="33" t="str">
        <f>E21</f>
        <v>Ing. arch Jozef Sobčák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26</v>
      </c>
      <c r="D116" s="37"/>
      <c r="E116" s="37"/>
      <c r="F116" s="24" t="str">
        <f>IF(E18="","",E18)</f>
        <v>Vyplň údaj</v>
      </c>
      <c r="G116" s="37"/>
      <c r="H116" s="37"/>
      <c r="I116" s="144" t="s">
        <v>32</v>
      </c>
      <c r="J116" s="33" t="str">
        <f>E24</f>
        <v>SOARCH s.r.o.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204"/>
      <c r="B118" s="205"/>
      <c r="C118" s="206" t="s">
        <v>113</v>
      </c>
      <c r="D118" s="207" t="s">
        <v>60</v>
      </c>
      <c r="E118" s="207" t="s">
        <v>56</v>
      </c>
      <c r="F118" s="207" t="s">
        <v>57</v>
      </c>
      <c r="G118" s="207" t="s">
        <v>114</v>
      </c>
      <c r="H118" s="207" t="s">
        <v>115</v>
      </c>
      <c r="I118" s="208" t="s">
        <v>116</v>
      </c>
      <c r="J118" s="209" t="s">
        <v>99</v>
      </c>
      <c r="K118" s="210" t="s">
        <v>117</v>
      </c>
      <c r="L118" s="211"/>
      <c r="M118" s="97" t="s">
        <v>1</v>
      </c>
      <c r="N118" s="98" t="s">
        <v>39</v>
      </c>
      <c r="O118" s="98" t="s">
        <v>118</v>
      </c>
      <c r="P118" s="98" t="s">
        <v>119</v>
      </c>
      <c r="Q118" s="98" t="s">
        <v>120</v>
      </c>
      <c r="R118" s="98" t="s">
        <v>121</v>
      </c>
      <c r="S118" s="98" t="s">
        <v>122</v>
      </c>
      <c r="T118" s="99" t="s">
        <v>123</v>
      </c>
      <c r="U118" s="204"/>
      <c r="V118" s="204"/>
      <c r="W118" s="204"/>
      <c r="X118" s="204"/>
      <c r="Y118" s="204"/>
      <c r="Z118" s="204"/>
      <c r="AA118" s="204"/>
      <c r="AB118" s="204"/>
      <c r="AC118" s="204"/>
      <c r="AD118" s="204"/>
      <c r="AE118" s="204"/>
    </row>
    <row r="119" s="2" customFormat="1" ht="22.8" customHeight="1">
      <c r="A119" s="35"/>
      <c r="B119" s="36"/>
      <c r="C119" s="104" t="s">
        <v>100</v>
      </c>
      <c r="D119" s="37"/>
      <c r="E119" s="37"/>
      <c r="F119" s="37"/>
      <c r="G119" s="37"/>
      <c r="H119" s="37"/>
      <c r="I119" s="141"/>
      <c r="J119" s="212">
        <f>BK119</f>
        <v>0</v>
      </c>
      <c r="K119" s="37"/>
      <c r="L119" s="41"/>
      <c r="M119" s="100"/>
      <c r="N119" s="213"/>
      <c r="O119" s="101"/>
      <c r="P119" s="214">
        <f>P120</f>
        <v>0</v>
      </c>
      <c r="Q119" s="101"/>
      <c r="R119" s="214">
        <f>R120</f>
        <v>0</v>
      </c>
      <c r="S119" s="101"/>
      <c r="T119" s="215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74</v>
      </c>
      <c r="AU119" s="14" t="s">
        <v>101</v>
      </c>
      <c r="BK119" s="216">
        <f>BK120</f>
        <v>0</v>
      </c>
    </row>
    <row r="120" s="12" customFormat="1" ht="25.92" customHeight="1">
      <c r="A120" s="12"/>
      <c r="B120" s="217"/>
      <c r="C120" s="218"/>
      <c r="D120" s="219" t="s">
        <v>74</v>
      </c>
      <c r="E120" s="220" t="s">
        <v>177</v>
      </c>
      <c r="F120" s="220" t="s">
        <v>263</v>
      </c>
      <c r="G120" s="218"/>
      <c r="H120" s="218"/>
      <c r="I120" s="221"/>
      <c r="J120" s="222">
        <f>BK120</f>
        <v>0</v>
      </c>
      <c r="K120" s="218"/>
      <c r="L120" s="223"/>
      <c r="M120" s="224"/>
      <c r="N120" s="225"/>
      <c r="O120" s="225"/>
      <c r="P120" s="226">
        <f>P121+P144</f>
        <v>0</v>
      </c>
      <c r="Q120" s="225"/>
      <c r="R120" s="226">
        <f>R121+R144</f>
        <v>0</v>
      </c>
      <c r="S120" s="225"/>
      <c r="T120" s="227">
        <f>T121+T144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8" t="s">
        <v>138</v>
      </c>
      <c r="AT120" s="229" t="s">
        <v>74</v>
      </c>
      <c r="AU120" s="229" t="s">
        <v>75</v>
      </c>
      <c r="AY120" s="228" t="s">
        <v>125</v>
      </c>
      <c r="BK120" s="230">
        <f>BK121+BK144</f>
        <v>0</v>
      </c>
    </row>
    <row r="121" s="12" customFormat="1" ht="22.8" customHeight="1">
      <c r="A121" s="12"/>
      <c r="B121" s="217"/>
      <c r="C121" s="218"/>
      <c r="D121" s="219" t="s">
        <v>74</v>
      </c>
      <c r="E121" s="231" t="s">
        <v>264</v>
      </c>
      <c r="F121" s="231" t="s">
        <v>265</v>
      </c>
      <c r="G121" s="218"/>
      <c r="H121" s="218"/>
      <c r="I121" s="221"/>
      <c r="J121" s="232">
        <f>BK121</f>
        <v>0</v>
      </c>
      <c r="K121" s="218"/>
      <c r="L121" s="223"/>
      <c r="M121" s="224"/>
      <c r="N121" s="225"/>
      <c r="O121" s="225"/>
      <c r="P121" s="226">
        <f>SUM(P122:P143)</f>
        <v>0</v>
      </c>
      <c r="Q121" s="225"/>
      <c r="R121" s="226">
        <f>SUM(R122:R143)</f>
        <v>0</v>
      </c>
      <c r="S121" s="225"/>
      <c r="T121" s="227">
        <f>SUM(T122:T143)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138</v>
      </c>
      <c r="AT121" s="229" t="s">
        <v>74</v>
      </c>
      <c r="AU121" s="229" t="s">
        <v>83</v>
      </c>
      <c r="AY121" s="228" t="s">
        <v>125</v>
      </c>
      <c r="BK121" s="230">
        <f>SUM(BK122:BK143)</f>
        <v>0</v>
      </c>
    </row>
    <row r="122" s="2" customFormat="1" ht="24" customHeight="1">
      <c r="A122" s="35"/>
      <c r="B122" s="36"/>
      <c r="C122" s="233" t="s">
        <v>83</v>
      </c>
      <c r="D122" s="233" t="s">
        <v>128</v>
      </c>
      <c r="E122" s="234" t="s">
        <v>266</v>
      </c>
      <c r="F122" s="235" t="s">
        <v>267</v>
      </c>
      <c r="G122" s="236" t="s">
        <v>173</v>
      </c>
      <c r="H122" s="237">
        <v>2</v>
      </c>
      <c r="I122" s="238"/>
      <c r="J122" s="237">
        <f>ROUND(I122*H122,3)</f>
        <v>0</v>
      </c>
      <c r="K122" s="239"/>
      <c r="L122" s="41"/>
      <c r="M122" s="240" t="s">
        <v>1</v>
      </c>
      <c r="N122" s="241" t="s">
        <v>41</v>
      </c>
      <c r="O122" s="88"/>
      <c r="P122" s="242">
        <f>O122*H122</f>
        <v>0</v>
      </c>
      <c r="Q122" s="242">
        <v>0</v>
      </c>
      <c r="R122" s="242">
        <f>Q122*H122</f>
        <v>0</v>
      </c>
      <c r="S122" s="242">
        <v>0</v>
      </c>
      <c r="T122" s="24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4" t="s">
        <v>268</v>
      </c>
      <c r="AT122" s="244" t="s">
        <v>128</v>
      </c>
      <c r="AU122" s="244" t="s">
        <v>133</v>
      </c>
      <c r="AY122" s="14" t="s">
        <v>125</v>
      </c>
      <c r="BE122" s="245">
        <f>IF(N122="základná",J122,0)</f>
        <v>0</v>
      </c>
      <c r="BF122" s="245">
        <f>IF(N122="znížená",J122,0)</f>
        <v>0</v>
      </c>
      <c r="BG122" s="245">
        <f>IF(N122="zákl. prenesená",J122,0)</f>
        <v>0</v>
      </c>
      <c r="BH122" s="245">
        <f>IF(N122="zníž. prenesená",J122,0)</f>
        <v>0</v>
      </c>
      <c r="BI122" s="245">
        <f>IF(N122="nulová",J122,0)</f>
        <v>0</v>
      </c>
      <c r="BJ122" s="14" t="s">
        <v>133</v>
      </c>
      <c r="BK122" s="246">
        <f>ROUND(I122*H122,3)</f>
        <v>0</v>
      </c>
      <c r="BL122" s="14" t="s">
        <v>268</v>
      </c>
      <c r="BM122" s="244" t="s">
        <v>269</v>
      </c>
    </row>
    <row r="123" s="2" customFormat="1" ht="16.5" customHeight="1">
      <c r="A123" s="35"/>
      <c r="B123" s="36"/>
      <c r="C123" s="247" t="s">
        <v>133</v>
      </c>
      <c r="D123" s="247" t="s">
        <v>177</v>
      </c>
      <c r="E123" s="248" t="s">
        <v>270</v>
      </c>
      <c r="F123" s="249" t="s">
        <v>271</v>
      </c>
      <c r="G123" s="250" t="s">
        <v>173</v>
      </c>
      <c r="H123" s="251">
        <v>2</v>
      </c>
      <c r="I123" s="252"/>
      <c r="J123" s="251">
        <f>ROUND(I123*H123,3)</f>
        <v>0</v>
      </c>
      <c r="K123" s="253"/>
      <c r="L123" s="254"/>
      <c r="M123" s="255" t="s">
        <v>1</v>
      </c>
      <c r="N123" s="256" t="s">
        <v>41</v>
      </c>
      <c r="O123" s="88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4" t="s">
        <v>272</v>
      </c>
      <c r="AT123" s="244" t="s">
        <v>177</v>
      </c>
      <c r="AU123" s="244" t="s">
        <v>133</v>
      </c>
      <c r="AY123" s="14" t="s">
        <v>125</v>
      </c>
      <c r="BE123" s="245">
        <f>IF(N123="základná",J123,0)</f>
        <v>0</v>
      </c>
      <c r="BF123" s="245">
        <f>IF(N123="znížená",J123,0)</f>
        <v>0</v>
      </c>
      <c r="BG123" s="245">
        <f>IF(N123="zákl. prenesená",J123,0)</f>
        <v>0</v>
      </c>
      <c r="BH123" s="245">
        <f>IF(N123="zníž. prenesená",J123,0)</f>
        <v>0</v>
      </c>
      <c r="BI123" s="245">
        <f>IF(N123="nulová",J123,0)</f>
        <v>0</v>
      </c>
      <c r="BJ123" s="14" t="s">
        <v>133</v>
      </c>
      <c r="BK123" s="246">
        <f>ROUND(I123*H123,3)</f>
        <v>0</v>
      </c>
      <c r="BL123" s="14" t="s">
        <v>268</v>
      </c>
      <c r="BM123" s="244" t="s">
        <v>273</v>
      </c>
    </row>
    <row r="124" s="2" customFormat="1" ht="24" customHeight="1">
      <c r="A124" s="35"/>
      <c r="B124" s="36"/>
      <c r="C124" s="233" t="s">
        <v>138</v>
      </c>
      <c r="D124" s="233" t="s">
        <v>128</v>
      </c>
      <c r="E124" s="234" t="s">
        <v>274</v>
      </c>
      <c r="F124" s="235" t="s">
        <v>275</v>
      </c>
      <c r="G124" s="236" t="s">
        <v>173</v>
      </c>
      <c r="H124" s="237">
        <v>2</v>
      </c>
      <c r="I124" s="238"/>
      <c r="J124" s="237">
        <f>ROUND(I124*H124,3)</f>
        <v>0</v>
      </c>
      <c r="K124" s="239"/>
      <c r="L124" s="41"/>
      <c r="M124" s="240" t="s">
        <v>1</v>
      </c>
      <c r="N124" s="241" t="s">
        <v>41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268</v>
      </c>
      <c r="AT124" s="244" t="s">
        <v>128</v>
      </c>
      <c r="AU124" s="244" t="s">
        <v>133</v>
      </c>
      <c r="AY124" s="14" t="s">
        <v>125</v>
      </c>
      <c r="BE124" s="245">
        <f>IF(N124="základná",J124,0)</f>
        <v>0</v>
      </c>
      <c r="BF124" s="245">
        <f>IF(N124="znížená",J124,0)</f>
        <v>0</v>
      </c>
      <c r="BG124" s="245">
        <f>IF(N124="zákl. prenesená",J124,0)</f>
        <v>0</v>
      </c>
      <c r="BH124" s="245">
        <f>IF(N124="zníž. prenesená",J124,0)</f>
        <v>0</v>
      </c>
      <c r="BI124" s="245">
        <f>IF(N124="nulová",J124,0)</f>
        <v>0</v>
      </c>
      <c r="BJ124" s="14" t="s">
        <v>133</v>
      </c>
      <c r="BK124" s="246">
        <f>ROUND(I124*H124,3)</f>
        <v>0</v>
      </c>
      <c r="BL124" s="14" t="s">
        <v>268</v>
      </c>
      <c r="BM124" s="244" t="s">
        <v>276</v>
      </c>
    </row>
    <row r="125" s="2" customFormat="1" ht="16.5" customHeight="1">
      <c r="A125" s="35"/>
      <c r="B125" s="36"/>
      <c r="C125" s="247" t="s">
        <v>132</v>
      </c>
      <c r="D125" s="247" t="s">
        <v>177</v>
      </c>
      <c r="E125" s="248" t="s">
        <v>277</v>
      </c>
      <c r="F125" s="249" t="s">
        <v>278</v>
      </c>
      <c r="G125" s="250" t="s">
        <v>173</v>
      </c>
      <c r="H125" s="251">
        <v>2</v>
      </c>
      <c r="I125" s="252"/>
      <c r="J125" s="251">
        <f>ROUND(I125*H125,3)</f>
        <v>0</v>
      </c>
      <c r="K125" s="253"/>
      <c r="L125" s="254"/>
      <c r="M125" s="255" t="s">
        <v>1</v>
      </c>
      <c r="N125" s="256" t="s">
        <v>41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272</v>
      </c>
      <c r="AT125" s="244" t="s">
        <v>177</v>
      </c>
      <c r="AU125" s="244" t="s">
        <v>133</v>
      </c>
      <c r="AY125" s="14" t="s">
        <v>125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4" t="s">
        <v>133</v>
      </c>
      <c r="BK125" s="246">
        <f>ROUND(I125*H125,3)</f>
        <v>0</v>
      </c>
      <c r="BL125" s="14" t="s">
        <v>268</v>
      </c>
      <c r="BM125" s="244" t="s">
        <v>279</v>
      </c>
    </row>
    <row r="126" s="2" customFormat="1" ht="24" customHeight="1">
      <c r="A126" s="35"/>
      <c r="B126" s="36"/>
      <c r="C126" s="233" t="s">
        <v>145</v>
      </c>
      <c r="D126" s="233" t="s">
        <v>128</v>
      </c>
      <c r="E126" s="234" t="s">
        <v>280</v>
      </c>
      <c r="F126" s="235" t="s">
        <v>281</v>
      </c>
      <c r="G126" s="236" t="s">
        <v>173</v>
      </c>
      <c r="H126" s="237">
        <v>1</v>
      </c>
      <c r="I126" s="238"/>
      <c r="J126" s="237">
        <f>ROUND(I126*H126,3)</f>
        <v>0</v>
      </c>
      <c r="K126" s="239"/>
      <c r="L126" s="41"/>
      <c r="M126" s="240" t="s">
        <v>1</v>
      </c>
      <c r="N126" s="241" t="s">
        <v>41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268</v>
      </c>
      <c r="AT126" s="244" t="s">
        <v>128</v>
      </c>
      <c r="AU126" s="244" t="s">
        <v>133</v>
      </c>
      <c r="AY126" s="14" t="s">
        <v>125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4" t="s">
        <v>133</v>
      </c>
      <c r="BK126" s="246">
        <f>ROUND(I126*H126,3)</f>
        <v>0</v>
      </c>
      <c r="BL126" s="14" t="s">
        <v>268</v>
      </c>
      <c r="BM126" s="244" t="s">
        <v>282</v>
      </c>
    </row>
    <row r="127" s="2" customFormat="1" ht="16.5" customHeight="1">
      <c r="A127" s="35"/>
      <c r="B127" s="36"/>
      <c r="C127" s="247" t="s">
        <v>152</v>
      </c>
      <c r="D127" s="247" t="s">
        <v>177</v>
      </c>
      <c r="E127" s="248" t="s">
        <v>283</v>
      </c>
      <c r="F127" s="249" t="s">
        <v>284</v>
      </c>
      <c r="G127" s="250" t="s">
        <v>173</v>
      </c>
      <c r="H127" s="251">
        <v>1</v>
      </c>
      <c r="I127" s="252"/>
      <c r="J127" s="251">
        <f>ROUND(I127*H127,3)</f>
        <v>0</v>
      </c>
      <c r="K127" s="253"/>
      <c r="L127" s="254"/>
      <c r="M127" s="255" t="s">
        <v>1</v>
      </c>
      <c r="N127" s="256" t="s">
        <v>41</v>
      </c>
      <c r="O127" s="88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272</v>
      </c>
      <c r="AT127" s="244" t="s">
        <v>177</v>
      </c>
      <c r="AU127" s="244" t="s">
        <v>133</v>
      </c>
      <c r="AY127" s="14" t="s">
        <v>125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133</v>
      </c>
      <c r="BK127" s="246">
        <f>ROUND(I127*H127,3)</f>
        <v>0</v>
      </c>
      <c r="BL127" s="14" t="s">
        <v>268</v>
      </c>
      <c r="BM127" s="244" t="s">
        <v>285</v>
      </c>
    </row>
    <row r="128" s="2" customFormat="1" ht="16.5" customHeight="1">
      <c r="A128" s="35"/>
      <c r="B128" s="36"/>
      <c r="C128" s="233" t="s">
        <v>158</v>
      </c>
      <c r="D128" s="233" t="s">
        <v>128</v>
      </c>
      <c r="E128" s="234" t="s">
        <v>286</v>
      </c>
      <c r="F128" s="235" t="s">
        <v>287</v>
      </c>
      <c r="G128" s="236" t="s">
        <v>173</v>
      </c>
      <c r="H128" s="237">
        <v>1</v>
      </c>
      <c r="I128" s="238"/>
      <c r="J128" s="237">
        <f>ROUND(I128*H128,3)</f>
        <v>0</v>
      </c>
      <c r="K128" s="239"/>
      <c r="L128" s="41"/>
      <c r="M128" s="240" t="s">
        <v>1</v>
      </c>
      <c r="N128" s="241" t="s">
        <v>41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268</v>
      </c>
      <c r="AT128" s="244" t="s">
        <v>128</v>
      </c>
      <c r="AU128" s="244" t="s">
        <v>133</v>
      </c>
      <c r="AY128" s="14" t="s">
        <v>125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133</v>
      </c>
      <c r="BK128" s="246">
        <f>ROUND(I128*H128,3)</f>
        <v>0</v>
      </c>
      <c r="BL128" s="14" t="s">
        <v>268</v>
      </c>
      <c r="BM128" s="244" t="s">
        <v>288</v>
      </c>
    </row>
    <row r="129" s="2" customFormat="1" ht="16.5" customHeight="1">
      <c r="A129" s="35"/>
      <c r="B129" s="36"/>
      <c r="C129" s="247" t="s">
        <v>163</v>
      </c>
      <c r="D129" s="247" t="s">
        <v>177</v>
      </c>
      <c r="E129" s="248" t="s">
        <v>289</v>
      </c>
      <c r="F129" s="249" t="s">
        <v>290</v>
      </c>
      <c r="G129" s="250" t="s">
        <v>173</v>
      </c>
      <c r="H129" s="251">
        <v>1</v>
      </c>
      <c r="I129" s="252"/>
      <c r="J129" s="251">
        <f>ROUND(I129*H129,3)</f>
        <v>0</v>
      </c>
      <c r="K129" s="253"/>
      <c r="L129" s="254"/>
      <c r="M129" s="255" t="s">
        <v>1</v>
      </c>
      <c r="N129" s="256" t="s">
        <v>41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272</v>
      </c>
      <c r="AT129" s="244" t="s">
        <v>177</v>
      </c>
      <c r="AU129" s="244" t="s">
        <v>133</v>
      </c>
      <c r="AY129" s="14" t="s">
        <v>125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133</v>
      </c>
      <c r="BK129" s="246">
        <f>ROUND(I129*H129,3)</f>
        <v>0</v>
      </c>
      <c r="BL129" s="14" t="s">
        <v>268</v>
      </c>
      <c r="BM129" s="244" t="s">
        <v>291</v>
      </c>
    </row>
    <row r="130" s="2" customFormat="1" ht="16.5" customHeight="1">
      <c r="A130" s="35"/>
      <c r="B130" s="36"/>
      <c r="C130" s="233" t="s">
        <v>126</v>
      </c>
      <c r="D130" s="233" t="s">
        <v>128</v>
      </c>
      <c r="E130" s="234" t="s">
        <v>292</v>
      </c>
      <c r="F130" s="235" t="s">
        <v>293</v>
      </c>
      <c r="G130" s="236" t="s">
        <v>173</v>
      </c>
      <c r="H130" s="237">
        <v>1</v>
      </c>
      <c r="I130" s="238"/>
      <c r="J130" s="237">
        <f>ROUND(I130*H130,3)</f>
        <v>0</v>
      </c>
      <c r="K130" s="239"/>
      <c r="L130" s="41"/>
      <c r="M130" s="240" t="s">
        <v>1</v>
      </c>
      <c r="N130" s="241" t="s">
        <v>41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268</v>
      </c>
      <c r="AT130" s="244" t="s">
        <v>128</v>
      </c>
      <c r="AU130" s="244" t="s">
        <v>133</v>
      </c>
      <c r="AY130" s="14" t="s">
        <v>125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133</v>
      </c>
      <c r="BK130" s="246">
        <f>ROUND(I130*H130,3)</f>
        <v>0</v>
      </c>
      <c r="BL130" s="14" t="s">
        <v>268</v>
      </c>
      <c r="BM130" s="244" t="s">
        <v>294</v>
      </c>
    </row>
    <row r="131" s="2" customFormat="1" ht="16.5" customHeight="1">
      <c r="A131" s="35"/>
      <c r="B131" s="36"/>
      <c r="C131" s="247" t="s">
        <v>170</v>
      </c>
      <c r="D131" s="247" t="s">
        <v>177</v>
      </c>
      <c r="E131" s="248" t="s">
        <v>295</v>
      </c>
      <c r="F131" s="249" t="s">
        <v>293</v>
      </c>
      <c r="G131" s="250" t="s">
        <v>173</v>
      </c>
      <c r="H131" s="251">
        <v>1</v>
      </c>
      <c r="I131" s="252"/>
      <c r="J131" s="251">
        <f>ROUND(I131*H131,3)</f>
        <v>0</v>
      </c>
      <c r="K131" s="253"/>
      <c r="L131" s="254"/>
      <c r="M131" s="255" t="s">
        <v>1</v>
      </c>
      <c r="N131" s="256" t="s">
        <v>41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272</v>
      </c>
      <c r="AT131" s="244" t="s">
        <v>177</v>
      </c>
      <c r="AU131" s="244" t="s">
        <v>133</v>
      </c>
      <c r="AY131" s="14" t="s">
        <v>125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133</v>
      </c>
      <c r="BK131" s="246">
        <f>ROUND(I131*H131,3)</f>
        <v>0</v>
      </c>
      <c r="BL131" s="14" t="s">
        <v>268</v>
      </c>
      <c r="BM131" s="244" t="s">
        <v>296</v>
      </c>
    </row>
    <row r="132" s="2" customFormat="1" ht="24" customHeight="1">
      <c r="A132" s="35"/>
      <c r="B132" s="36"/>
      <c r="C132" s="233" t="s">
        <v>176</v>
      </c>
      <c r="D132" s="233" t="s">
        <v>128</v>
      </c>
      <c r="E132" s="234" t="s">
        <v>297</v>
      </c>
      <c r="F132" s="235" t="s">
        <v>298</v>
      </c>
      <c r="G132" s="236" t="s">
        <v>173</v>
      </c>
      <c r="H132" s="237">
        <v>7</v>
      </c>
      <c r="I132" s="238"/>
      <c r="J132" s="237">
        <f>ROUND(I132*H132,3)</f>
        <v>0</v>
      </c>
      <c r="K132" s="239"/>
      <c r="L132" s="41"/>
      <c r="M132" s="240" t="s">
        <v>1</v>
      </c>
      <c r="N132" s="241" t="s">
        <v>41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268</v>
      </c>
      <c r="AT132" s="244" t="s">
        <v>128</v>
      </c>
      <c r="AU132" s="244" t="s">
        <v>133</v>
      </c>
      <c r="AY132" s="14" t="s">
        <v>125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133</v>
      </c>
      <c r="BK132" s="246">
        <f>ROUND(I132*H132,3)</f>
        <v>0</v>
      </c>
      <c r="BL132" s="14" t="s">
        <v>268</v>
      </c>
      <c r="BM132" s="244" t="s">
        <v>299</v>
      </c>
    </row>
    <row r="133" s="2" customFormat="1" ht="24" customHeight="1">
      <c r="A133" s="35"/>
      <c r="B133" s="36"/>
      <c r="C133" s="247" t="s">
        <v>181</v>
      </c>
      <c r="D133" s="247" t="s">
        <v>177</v>
      </c>
      <c r="E133" s="248" t="s">
        <v>300</v>
      </c>
      <c r="F133" s="249" t="s">
        <v>298</v>
      </c>
      <c r="G133" s="250" t="s">
        <v>173</v>
      </c>
      <c r="H133" s="251">
        <v>7</v>
      </c>
      <c r="I133" s="252"/>
      <c r="J133" s="251">
        <f>ROUND(I133*H133,3)</f>
        <v>0</v>
      </c>
      <c r="K133" s="253"/>
      <c r="L133" s="254"/>
      <c r="M133" s="255" t="s">
        <v>1</v>
      </c>
      <c r="N133" s="256" t="s">
        <v>41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272</v>
      </c>
      <c r="AT133" s="244" t="s">
        <v>177</v>
      </c>
      <c r="AU133" s="244" t="s">
        <v>133</v>
      </c>
      <c r="AY133" s="14" t="s">
        <v>125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133</v>
      </c>
      <c r="BK133" s="246">
        <f>ROUND(I133*H133,3)</f>
        <v>0</v>
      </c>
      <c r="BL133" s="14" t="s">
        <v>268</v>
      </c>
      <c r="BM133" s="244" t="s">
        <v>301</v>
      </c>
    </row>
    <row r="134" s="2" customFormat="1" ht="16.5" customHeight="1">
      <c r="A134" s="35"/>
      <c r="B134" s="36"/>
      <c r="C134" s="233" t="s">
        <v>189</v>
      </c>
      <c r="D134" s="233" t="s">
        <v>128</v>
      </c>
      <c r="E134" s="234" t="s">
        <v>302</v>
      </c>
      <c r="F134" s="235" t="s">
        <v>303</v>
      </c>
      <c r="G134" s="236" t="s">
        <v>211</v>
      </c>
      <c r="H134" s="237">
        <v>150</v>
      </c>
      <c r="I134" s="238"/>
      <c r="J134" s="237">
        <f>ROUND(I134*H134,3)</f>
        <v>0</v>
      </c>
      <c r="K134" s="239"/>
      <c r="L134" s="41"/>
      <c r="M134" s="240" t="s">
        <v>1</v>
      </c>
      <c r="N134" s="241" t="s">
        <v>41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268</v>
      </c>
      <c r="AT134" s="244" t="s">
        <v>128</v>
      </c>
      <c r="AU134" s="244" t="s">
        <v>133</v>
      </c>
      <c r="AY134" s="14" t="s">
        <v>125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133</v>
      </c>
      <c r="BK134" s="246">
        <f>ROUND(I134*H134,3)</f>
        <v>0</v>
      </c>
      <c r="BL134" s="14" t="s">
        <v>268</v>
      </c>
      <c r="BM134" s="244" t="s">
        <v>304</v>
      </c>
    </row>
    <row r="135" s="2" customFormat="1" ht="72" customHeight="1">
      <c r="A135" s="35"/>
      <c r="B135" s="36"/>
      <c r="C135" s="247" t="s">
        <v>194</v>
      </c>
      <c r="D135" s="247" t="s">
        <v>177</v>
      </c>
      <c r="E135" s="248" t="s">
        <v>305</v>
      </c>
      <c r="F135" s="249" t="s">
        <v>306</v>
      </c>
      <c r="G135" s="250" t="s">
        <v>211</v>
      </c>
      <c r="H135" s="251">
        <v>150</v>
      </c>
      <c r="I135" s="252"/>
      <c r="J135" s="251">
        <f>ROUND(I135*H135,3)</f>
        <v>0</v>
      </c>
      <c r="K135" s="253"/>
      <c r="L135" s="254"/>
      <c r="M135" s="255" t="s">
        <v>1</v>
      </c>
      <c r="N135" s="256" t="s">
        <v>41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272</v>
      </c>
      <c r="AT135" s="244" t="s">
        <v>177</v>
      </c>
      <c r="AU135" s="244" t="s">
        <v>133</v>
      </c>
      <c r="AY135" s="14" t="s">
        <v>125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133</v>
      </c>
      <c r="BK135" s="246">
        <f>ROUND(I135*H135,3)</f>
        <v>0</v>
      </c>
      <c r="BL135" s="14" t="s">
        <v>268</v>
      </c>
      <c r="BM135" s="244" t="s">
        <v>307</v>
      </c>
    </row>
    <row r="136" s="2" customFormat="1" ht="16.5" customHeight="1">
      <c r="A136" s="35"/>
      <c r="B136" s="36"/>
      <c r="C136" s="233" t="s">
        <v>199</v>
      </c>
      <c r="D136" s="233" t="s">
        <v>128</v>
      </c>
      <c r="E136" s="234" t="s">
        <v>308</v>
      </c>
      <c r="F136" s="235" t="s">
        <v>309</v>
      </c>
      <c r="G136" s="236" t="s">
        <v>211</v>
      </c>
      <c r="H136" s="237">
        <v>71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41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268</v>
      </c>
      <c r="AT136" s="244" t="s">
        <v>128</v>
      </c>
      <c r="AU136" s="244" t="s">
        <v>133</v>
      </c>
      <c r="AY136" s="14" t="s">
        <v>125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133</v>
      </c>
      <c r="BK136" s="246">
        <f>ROUND(I136*H136,3)</f>
        <v>0</v>
      </c>
      <c r="BL136" s="14" t="s">
        <v>268</v>
      </c>
      <c r="BM136" s="244" t="s">
        <v>310</v>
      </c>
    </row>
    <row r="137" s="2" customFormat="1" ht="72" customHeight="1">
      <c r="A137" s="35"/>
      <c r="B137" s="36"/>
      <c r="C137" s="247" t="s">
        <v>192</v>
      </c>
      <c r="D137" s="247" t="s">
        <v>177</v>
      </c>
      <c r="E137" s="248" t="s">
        <v>311</v>
      </c>
      <c r="F137" s="249" t="s">
        <v>312</v>
      </c>
      <c r="G137" s="250" t="s">
        <v>211</v>
      </c>
      <c r="H137" s="251">
        <v>71</v>
      </c>
      <c r="I137" s="252"/>
      <c r="J137" s="251">
        <f>ROUND(I137*H137,3)</f>
        <v>0</v>
      </c>
      <c r="K137" s="253"/>
      <c r="L137" s="254"/>
      <c r="M137" s="255" t="s">
        <v>1</v>
      </c>
      <c r="N137" s="256" t="s">
        <v>41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272</v>
      </c>
      <c r="AT137" s="244" t="s">
        <v>177</v>
      </c>
      <c r="AU137" s="244" t="s">
        <v>133</v>
      </c>
      <c r="AY137" s="14" t="s">
        <v>125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133</v>
      </c>
      <c r="BK137" s="246">
        <f>ROUND(I137*H137,3)</f>
        <v>0</v>
      </c>
      <c r="BL137" s="14" t="s">
        <v>268</v>
      </c>
      <c r="BM137" s="244" t="s">
        <v>313</v>
      </c>
    </row>
    <row r="138" s="2" customFormat="1" ht="16.5" customHeight="1">
      <c r="A138" s="35"/>
      <c r="B138" s="36"/>
      <c r="C138" s="233" t="s">
        <v>208</v>
      </c>
      <c r="D138" s="233" t="s">
        <v>128</v>
      </c>
      <c r="E138" s="234" t="s">
        <v>314</v>
      </c>
      <c r="F138" s="235" t="s">
        <v>315</v>
      </c>
      <c r="G138" s="236" t="s">
        <v>211</v>
      </c>
      <c r="H138" s="237">
        <v>35</v>
      </c>
      <c r="I138" s="238"/>
      <c r="J138" s="237">
        <f>ROUND(I138*H138,3)</f>
        <v>0</v>
      </c>
      <c r="K138" s="239"/>
      <c r="L138" s="41"/>
      <c r="M138" s="240" t="s">
        <v>1</v>
      </c>
      <c r="N138" s="241" t="s">
        <v>41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268</v>
      </c>
      <c r="AT138" s="244" t="s">
        <v>128</v>
      </c>
      <c r="AU138" s="244" t="s">
        <v>133</v>
      </c>
      <c r="AY138" s="14" t="s">
        <v>125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4" t="s">
        <v>133</v>
      </c>
      <c r="BK138" s="246">
        <f>ROUND(I138*H138,3)</f>
        <v>0</v>
      </c>
      <c r="BL138" s="14" t="s">
        <v>268</v>
      </c>
      <c r="BM138" s="244" t="s">
        <v>316</v>
      </c>
    </row>
    <row r="139" s="2" customFormat="1" ht="72" customHeight="1">
      <c r="A139" s="35"/>
      <c r="B139" s="36"/>
      <c r="C139" s="247" t="s">
        <v>213</v>
      </c>
      <c r="D139" s="247" t="s">
        <v>177</v>
      </c>
      <c r="E139" s="248" t="s">
        <v>317</v>
      </c>
      <c r="F139" s="249" t="s">
        <v>318</v>
      </c>
      <c r="G139" s="250" t="s">
        <v>211</v>
      </c>
      <c r="H139" s="251">
        <v>35</v>
      </c>
      <c r="I139" s="252"/>
      <c r="J139" s="251">
        <f>ROUND(I139*H139,3)</f>
        <v>0</v>
      </c>
      <c r="K139" s="253"/>
      <c r="L139" s="254"/>
      <c r="M139" s="255" t="s">
        <v>1</v>
      </c>
      <c r="N139" s="256" t="s">
        <v>41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272</v>
      </c>
      <c r="AT139" s="244" t="s">
        <v>177</v>
      </c>
      <c r="AU139" s="244" t="s">
        <v>133</v>
      </c>
      <c r="AY139" s="14" t="s">
        <v>125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133</v>
      </c>
      <c r="BK139" s="246">
        <f>ROUND(I139*H139,3)</f>
        <v>0</v>
      </c>
      <c r="BL139" s="14" t="s">
        <v>268</v>
      </c>
      <c r="BM139" s="244" t="s">
        <v>319</v>
      </c>
    </row>
    <row r="140" s="2" customFormat="1" ht="24" customHeight="1">
      <c r="A140" s="35"/>
      <c r="B140" s="36"/>
      <c r="C140" s="233" t="s">
        <v>217</v>
      </c>
      <c r="D140" s="233" t="s">
        <v>128</v>
      </c>
      <c r="E140" s="234" t="s">
        <v>320</v>
      </c>
      <c r="F140" s="235" t="s">
        <v>321</v>
      </c>
      <c r="G140" s="236" t="s">
        <v>173</v>
      </c>
      <c r="H140" s="237">
        <v>10</v>
      </c>
      <c r="I140" s="238"/>
      <c r="J140" s="237">
        <f>ROUND(I140*H140,3)</f>
        <v>0</v>
      </c>
      <c r="K140" s="239"/>
      <c r="L140" s="41"/>
      <c r="M140" s="240" t="s">
        <v>1</v>
      </c>
      <c r="N140" s="241" t="s">
        <v>41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268</v>
      </c>
      <c r="AT140" s="244" t="s">
        <v>128</v>
      </c>
      <c r="AU140" s="244" t="s">
        <v>133</v>
      </c>
      <c r="AY140" s="14" t="s">
        <v>125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133</v>
      </c>
      <c r="BK140" s="246">
        <f>ROUND(I140*H140,3)</f>
        <v>0</v>
      </c>
      <c r="BL140" s="14" t="s">
        <v>268</v>
      </c>
      <c r="BM140" s="244" t="s">
        <v>322</v>
      </c>
    </row>
    <row r="141" s="2" customFormat="1" ht="36" customHeight="1">
      <c r="A141" s="35"/>
      <c r="B141" s="36"/>
      <c r="C141" s="233" t="s">
        <v>7</v>
      </c>
      <c r="D141" s="233" t="s">
        <v>128</v>
      </c>
      <c r="E141" s="234" t="s">
        <v>323</v>
      </c>
      <c r="F141" s="235" t="s">
        <v>324</v>
      </c>
      <c r="G141" s="236" t="s">
        <v>173</v>
      </c>
      <c r="H141" s="237">
        <v>10</v>
      </c>
      <c r="I141" s="238"/>
      <c r="J141" s="237">
        <f>ROUND(I141*H141,3)</f>
        <v>0</v>
      </c>
      <c r="K141" s="239"/>
      <c r="L141" s="41"/>
      <c r="M141" s="240" t="s">
        <v>1</v>
      </c>
      <c r="N141" s="241" t="s">
        <v>41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268</v>
      </c>
      <c r="AT141" s="244" t="s">
        <v>128</v>
      </c>
      <c r="AU141" s="244" t="s">
        <v>133</v>
      </c>
      <c r="AY141" s="14" t="s">
        <v>125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133</v>
      </c>
      <c r="BK141" s="246">
        <f>ROUND(I141*H141,3)</f>
        <v>0</v>
      </c>
      <c r="BL141" s="14" t="s">
        <v>268</v>
      </c>
      <c r="BM141" s="244" t="s">
        <v>325</v>
      </c>
    </row>
    <row r="142" s="2" customFormat="1" ht="24" customHeight="1">
      <c r="A142" s="35"/>
      <c r="B142" s="36"/>
      <c r="C142" s="233" t="s">
        <v>225</v>
      </c>
      <c r="D142" s="233" t="s">
        <v>128</v>
      </c>
      <c r="E142" s="234" t="s">
        <v>326</v>
      </c>
      <c r="F142" s="235" t="s">
        <v>327</v>
      </c>
      <c r="G142" s="236" t="s">
        <v>211</v>
      </c>
      <c r="H142" s="237">
        <v>106</v>
      </c>
      <c r="I142" s="238"/>
      <c r="J142" s="237">
        <f>ROUND(I142*H142,3)</f>
        <v>0</v>
      </c>
      <c r="K142" s="239"/>
      <c r="L142" s="41"/>
      <c r="M142" s="240" t="s">
        <v>1</v>
      </c>
      <c r="N142" s="241" t="s">
        <v>41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268</v>
      </c>
      <c r="AT142" s="244" t="s">
        <v>128</v>
      </c>
      <c r="AU142" s="244" t="s">
        <v>133</v>
      </c>
      <c r="AY142" s="14" t="s">
        <v>125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133</v>
      </c>
      <c r="BK142" s="246">
        <f>ROUND(I142*H142,3)</f>
        <v>0</v>
      </c>
      <c r="BL142" s="14" t="s">
        <v>268</v>
      </c>
      <c r="BM142" s="244" t="s">
        <v>328</v>
      </c>
    </row>
    <row r="143" s="2" customFormat="1" ht="16.5" customHeight="1">
      <c r="A143" s="35"/>
      <c r="B143" s="36"/>
      <c r="C143" s="233" t="s">
        <v>229</v>
      </c>
      <c r="D143" s="233" t="s">
        <v>128</v>
      </c>
      <c r="E143" s="234" t="s">
        <v>329</v>
      </c>
      <c r="F143" s="235" t="s">
        <v>330</v>
      </c>
      <c r="G143" s="236" t="s">
        <v>173</v>
      </c>
      <c r="H143" s="237">
        <v>1</v>
      </c>
      <c r="I143" s="238"/>
      <c r="J143" s="237">
        <f>ROUND(I143*H143,3)</f>
        <v>0</v>
      </c>
      <c r="K143" s="239"/>
      <c r="L143" s="41"/>
      <c r="M143" s="240" t="s">
        <v>1</v>
      </c>
      <c r="N143" s="241" t="s">
        <v>41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268</v>
      </c>
      <c r="AT143" s="244" t="s">
        <v>128</v>
      </c>
      <c r="AU143" s="244" t="s">
        <v>133</v>
      </c>
      <c r="AY143" s="14" t="s">
        <v>125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133</v>
      </c>
      <c r="BK143" s="246">
        <f>ROUND(I143*H143,3)</f>
        <v>0</v>
      </c>
      <c r="BL143" s="14" t="s">
        <v>268</v>
      </c>
      <c r="BM143" s="244" t="s">
        <v>331</v>
      </c>
    </row>
    <row r="144" s="12" customFormat="1" ht="22.8" customHeight="1">
      <c r="A144" s="12"/>
      <c r="B144" s="217"/>
      <c r="C144" s="218"/>
      <c r="D144" s="219" t="s">
        <v>74</v>
      </c>
      <c r="E144" s="231" t="s">
        <v>332</v>
      </c>
      <c r="F144" s="231" t="s">
        <v>333</v>
      </c>
      <c r="G144" s="218"/>
      <c r="H144" s="218"/>
      <c r="I144" s="221"/>
      <c r="J144" s="232">
        <f>BK144</f>
        <v>0</v>
      </c>
      <c r="K144" s="218"/>
      <c r="L144" s="223"/>
      <c r="M144" s="224"/>
      <c r="N144" s="225"/>
      <c r="O144" s="225"/>
      <c r="P144" s="226">
        <f>SUM(P145:P147)</f>
        <v>0</v>
      </c>
      <c r="Q144" s="225"/>
      <c r="R144" s="226">
        <f>SUM(R145:R147)</f>
        <v>0</v>
      </c>
      <c r="S144" s="225"/>
      <c r="T144" s="227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8" t="s">
        <v>138</v>
      </c>
      <c r="AT144" s="229" t="s">
        <v>74</v>
      </c>
      <c r="AU144" s="229" t="s">
        <v>83</v>
      </c>
      <c r="AY144" s="228" t="s">
        <v>125</v>
      </c>
      <c r="BK144" s="230">
        <f>SUM(BK145:BK147)</f>
        <v>0</v>
      </c>
    </row>
    <row r="145" s="2" customFormat="1" ht="16.5" customHeight="1">
      <c r="A145" s="35"/>
      <c r="B145" s="36"/>
      <c r="C145" s="233" t="s">
        <v>235</v>
      </c>
      <c r="D145" s="233" t="s">
        <v>128</v>
      </c>
      <c r="E145" s="234" t="s">
        <v>334</v>
      </c>
      <c r="F145" s="235" t="s">
        <v>335</v>
      </c>
      <c r="G145" s="236" t="s">
        <v>336</v>
      </c>
      <c r="H145" s="238"/>
      <c r="I145" s="238"/>
      <c r="J145" s="237">
        <f>ROUND(I145*H145,3)</f>
        <v>0</v>
      </c>
      <c r="K145" s="239"/>
      <c r="L145" s="41"/>
      <c r="M145" s="240" t="s">
        <v>1</v>
      </c>
      <c r="N145" s="241" t="s">
        <v>41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268</v>
      </c>
      <c r="AT145" s="244" t="s">
        <v>128</v>
      </c>
      <c r="AU145" s="244" t="s">
        <v>133</v>
      </c>
      <c r="AY145" s="14" t="s">
        <v>125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133</v>
      </c>
      <c r="BK145" s="246">
        <f>ROUND(I145*H145,3)</f>
        <v>0</v>
      </c>
      <c r="BL145" s="14" t="s">
        <v>268</v>
      </c>
      <c r="BM145" s="244" t="s">
        <v>337</v>
      </c>
    </row>
    <row r="146" s="2" customFormat="1" ht="16.5" customHeight="1">
      <c r="A146" s="35"/>
      <c r="B146" s="36"/>
      <c r="C146" s="247" t="s">
        <v>239</v>
      </c>
      <c r="D146" s="247" t="s">
        <v>177</v>
      </c>
      <c r="E146" s="248" t="s">
        <v>338</v>
      </c>
      <c r="F146" s="249" t="s">
        <v>339</v>
      </c>
      <c r="G146" s="250" t="s">
        <v>336</v>
      </c>
      <c r="H146" s="252"/>
      <c r="I146" s="252"/>
      <c r="J146" s="251">
        <f>ROUND(I146*H146,3)</f>
        <v>0</v>
      </c>
      <c r="K146" s="253"/>
      <c r="L146" s="254"/>
      <c r="M146" s="255" t="s">
        <v>1</v>
      </c>
      <c r="N146" s="256" t="s">
        <v>41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272</v>
      </c>
      <c r="AT146" s="244" t="s">
        <v>177</v>
      </c>
      <c r="AU146" s="244" t="s">
        <v>133</v>
      </c>
      <c r="AY146" s="14" t="s">
        <v>125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133</v>
      </c>
      <c r="BK146" s="246">
        <f>ROUND(I146*H146,3)</f>
        <v>0</v>
      </c>
      <c r="BL146" s="14" t="s">
        <v>268</v>
      </c>
      <c r="BM146" s="244" t="s">
        <v>340</v>
      </c>
    </row>
    <row r="147" s="2" customFormat="1" ht="16.5" customHeight="1">
      <c r="A147" s="35"/>
      <c r="B147" s="36"/>
      <c r="C147" s="233" t="s">
        <v>243</v>
      </c>
      <c r="D147" s="233" t="s">
        <v>128</v>
      </c>
      <c r="E147" s="234" t="s">
        <v>341</v>
      </c>
      <c r="F147" s="235" t="s">
        <v>342</v>
      </c>
      <c r="G147" s="236" t="s">
        <v>336</v>
      </c>
      <c r="H147" s="238"/>
      <c r="I147" s="238"/>
      <c r="J147" s="237">
        <f>ROUND(I147*H147,3)</f>
        <v>0</v>
      </c>
      <c r="K147" s="239"/>
      <c r="L147" s="41"/>
      <c r="M147" s="257" t="s">
        <v>1</v>
      </c>
      <c r="N147" s="258" t="s">
        <v>41</v>
      </c>
      <c r="O147" s="259"/>
      <c r="P147" s="260">
        <f>O147*H147</f>
        <v>0</v>
      </c>
      <c r="Q147" s="260">
        <v>0</v>
      </c>
      <c r="R147" s="260">
        <f>Q147*H147</f>
        <v>0</v>
      </c>
      <c r="S147" s="260">
        <v>0</v>
      </c>
      <c r="T147" s="26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268</v>
      </c>
      <c r="AT147" s="244" t="s">
        <v>128</v>
      </c>
      <c r="AU147" s="244" t="s">
        <v>133</v>
      </c>
      <c r="AY147" s="14" t="s">
        <v>125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133</v>
      </c>
      <c r="BK147" s="246">
        <f>ROUND(I147*H147,3)</f>
        <v>0</v>
      </c>
      <c r="BL147" s="14" t="s">
        <v>268</v>
      </c>
      <c r="BM147" s="244" t="s">
        <v>343</v>
      </c>
    </row>
    <row r="148" s="2" customFormat="1" ht="6.96" customHeight="1">
      <c r="A148" s="35"/>
      <c r="B148" s="63"/>
      <c r="C148" s="64"/>
      <c r="D148" s="64"/>
      <c r="E148" s="64"/>
      <c r="F148" s="64"/>
      <c r="G148" s="64"/>
      <c r="H148" s="64"/>
      <c r="I148" s="180"/>
      <c r="J148" s="64"/>
      <c r="K148" s="64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FFopMNPUURqgU650N72R9vdKW1z+4QWi70BldLyo80k1Fbnv5kDPEmx/skCc5uTko41mZMm8A+ejhbFdnvIizA==" hashValue="ynpFACgFSJbS+YleQ/UtYU6uwQqQytGCwRlHYCBt4Ct6GfJgRsSmI+cicn4dfbO8kJlBO3OJSY8CT4AHWaqbrQ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75</v>
      </c>
    </row>
    <row r="4" s="1" customFormat="1" ht="24.96" customHeight="1">
      <c r="B4" s="17"/>
      <c r="D4" s="137" t="s">
        <v>94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Rekonštrukcia kotolne viacúčelovej budovy PAPRADNO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344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30. 12. 2019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29</v>
      </c>
      <c r="F21" s="35"/>
      <c r="G21" s="35"/>
      <c r="H21" s="35"/>
      <c r="I21" s="144" t="s">
        <v>25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ROUND((SUM(BE116:BE204)),  2)</f>
        <v>0</v>
      </c>
      <c r="G33" s="35"/>
      <c r="H33" s="35"/>
      <c r="I33" s="159">
        <v>0.20000000000000001</v>
      </c>
      <c r="J33" s="158">
        <f>ROUND(((SUM(BE116:BE204))*I33),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ROUND((SUM(BF116:BF204)),  2)</f>
        <v>0</v>
      </c>
      <c r="G34" s="35"/>
      <c r="H34" s="35"/>
      <c r="I34" s="159">
        <v>0.20000000000000001</v>
      </c>
      <c r="J34" s="158">
        <f>ROUND(((SUM(BF116:BF204))*I34),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ROUND((SUM(BG116:BG204)),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ROUND((SUM(BH116:BH204)),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ROUND((SUM(BI116:BI204)),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Rekonštrukcia kotolne viacúčelovej budovy PAPRADNO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kotolňa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obec Papradno</v>
      </c>
      <c r="G89" s="37"/>
      <c r="H89" s="37"/>
      <c r="I89" s="144" t="s">
        <v>20</v>
      </c>
      <c r="J89" s="76" t="str">
        <f>IF(J12="","",J12)</f>
        <v>30. 12. 2019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22</v>
      </c>
      <c r="D91" s="37"/>
      <c r="E91" s="37"/>
      <c r="F91" s="24" t="str">
        <f>E15</f>
        <v xml:space="preserve">Obec Papradno, Papradno č. 315, 018 13 </v>
      </c>
      <c r="G91" s="37"/>
      <c r="H91" s="37"/>
      <c r="I91" s="144" t="s">
        <v>28</v>
      </c>
      <c r="J91" s="33" t="str">
        <f>E21</f>
        <v>Ing. arch Jozef Sobčák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SOARCH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14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180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183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112</v>
      </c>
      <c r="D103" s="37"/>
      <c r="E103" s="37"/>
      <c r="F103" s="37"/>
      <c r="G103" s="37"/>
      <c r="H103" s="37"/>
      <c r="I103" s="141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14</v>
      </c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84" t="str">
        <f>E7</f>
        <v>Rekonštrukcia kotolne viacúčelovej budovy PAPRADNO</v>
      </c>
      <c r="F106" s="29"/>
      <c r="G106" s="29"/>
      <c r="H106" s="29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95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03 - kotolňa</v>
      </c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18</v>
      </c>
      <c r="D110" s="37"/>
      <c r="E110" s="37"/>
      <c r="F110" s="24" t="str">
        <f>F12</f>
        <v>obec Papradno</v>
      </c>
      <c r="G110" s="37"/>
      <c r="H110" s="37"/>
      <c r="I110" s="144" t="s">
        <v>20</v>
      </c>
      <c r="J110" s="76" t="str">
        <f>IF(J12="","",J12)</f>
        <v>30. 12. 2019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7.9" customHeight="1">
      <c r="A112" s="35"/>
      <c r="B112" s="36"/>
      <c r="C112" s="29" t="s">
        <v>22</v>
      </c>
      <c r="D112" s="37"/>
      <c r="E112" s="37"/>
      <c r="F112" s="24" t="str">
        <f>E15</f>
        <v xml:space="preserve">Obec Papradno, Papradno č. 315, 018 13 </v>
      </c>
      <c r="G112" s="37"/>
      <c r="H112" s="37"/>
      <c r="I112" s="144" t="s">
        <v>28</v>
      </c>
      <c r="J112" s="33" t="str">
        <f>E21</f>
        <v>Ing. arch Jozef Sobčák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26</v>
      </c>
      <c r="D113" s="37"/>
      <c r="E113" s="37"/>
      <c r="F113" s="24" t="str">
        <f>IF(E18="","",E18)</f>
        <v>Vyplň údaj</v>
      </c>
      <c r="G113" s="37"/>
      <c r="H113" s="37"/>
      <c r="I113" s="144" t="s">
        <v>32</v>
      </c>
      <c r="J113" s="33" t="str">
        <f>E24</f>
        <v>SOARCH s.r.o.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204"/>
      <c r="B115" s="205"/>
      <c r="C115" s="206" t="s">
        <v>113</v>
      </c>
      <c r="D115" s="207" t="s">
        <v>60</v>
      </c>
      <c r="E115" s="207" t="s">
        <v>56</v>
      </c>
      <c r="F115" s="207" t="s">
        <v>57</v>
      </c>
      <c r="G115" s="207" t="s">
        <v>114</v>
      </c>
      <c r="H115" s="207" t="s">
        <v>115</v>
      </c>
      <c r="I115" s="208" t="s">
        <v>116</v>
      </c>
      <c r="J115" s="209" t="s">
        <v>99</v>
      </c>
      <c r="K115" s="210" t="s">
        <v>117</v>
      </c>
      <c r="L115" s="211"/>
      <c r="M115" s="97" t="s">
        <v>1</v>
      </c>
      <c r="N115" s="98" t="s">
        <v>39</v>
      </c>
      <c r="O115" s="98" t="s">
        <v>118</v>
      </c>
      <c r="P115" s="98" t="s">
        <v>119</v>
      </c>
      <c r="Q115" s="98" t="s">
        <v>120</v>
      </c>
      <c r="R115" s="98" t="s">
        <v>121</v>
      </c>
      <c r="S115" s="98" t="s">
        <v>122</v>
      </c>
      <c r="T115" s="99" t="s">
        <v>123</v>
      </c>
      <c r="U115" s="204"/>
      <c r="V115" s="204"/>
      <c r="W115" s="204"/>
      <c r="X115" s="204"/>
      <c r="Y115" s="204"/>
      <c r="Z115" s="204"/>
      <c r="AA115" s="204"/>
      <c r="AB115" s="204"/>
      <c r="AC115" s="204"/>
      <c r="AD115" s="204"/>
      <c r="AE115" s="204"/>
    </row>
    <row r="116" s="2" customFormat="1" ht="22.8" customHeight="1">
      <c r="A116" s="35"/>
      <c r="B116" s="36"/>
      <c r="C116" s="104" t="s">
        <v>100</v>
      </c>
      <c r="D116" s="37"/>
      <c r="E116" s="37"/>
      <c r="F116" s="37"/>
      <c r="G116" s="37"/>
      <c r="H116" s="37"/>
      <c r="I116" s="141"/>
      <c r="J116" s="212">
        <f>BK116</f>
        <v>0</v>
      </c>
      <c r="K116" s="37"/>
      <c r="L116" s="41"/>
      <c r="M116" s="100"/>
      <c r="N116" s="213"/>
      <c r="O116" s="101"/>
      <c r="P116" s="214">
        <f>SUM(P117:P204)</f>
        <v>0</v>
      </c>
      <c r="Q116" s="101"/>
      <c r="R116" s="214">
        <f>SUM(R117:R204)</f>
        <v>2.8681459999999994</v>
      </c>
      <c r="S116" s="101"/>
      <c r="T116" s="215">
        <f>SUM(T117:T204)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74</v>
      </c>
      <c r="AU116" s="14" t="s">
        <v>101</v>
      </c>
      <c r="BK116" s="216">
        <f>SUM(BK117:BK204)</f>
        <v>0</v>
      </c>
    </row>
    <row r="117" s="2" customFormat="1" ht="16.5" customHeight="1">
      <c r="A117" s="35"/>
      <c r="B117" s="36"/>
      <c r="C117" s="233" t="s">
        <v>83</v>
      </c>
      <c r="D117" s="233" t="s">
        <v>128</v>
      </c>
      <c r="E117" s="234" t="s">
        <v>345</v>
      </c>
      <c r="F117" s="235" t="s">
        <v>346</v>
      </c>
      <c r="G117" s="236" t="s">
        <v>347</v>
      </c>
      <c r="H117" s="237">
        <v>4</v>
      </c>
      <c r="I117" s="238"/>
      <c r="J117" s="237">
        <f>ROUND(I117*H117,3)</f>
        <v>0</v>
      </c>
      <c r="K117" s="239"/>
      <c r="L117" s="41"/>
      <c r="M117" s="240" t="s">
        <v>1</v>
      </c>
      <c r="N117" s="241" t="s">
        <v>41</v>
      </c>
      <c r="O117" s="88"/>
      <c r="P117" s="242">
        <f>O117*H117</f>
        <v>0</v>
      </c>
      <c r="Q117" s="242">
        <v>0</v>
      </c>
      <c r="R117" s="242">
        <f>Q117*H117</f>
        <v>0</v>
      </c>
      <c r="S117" s="242">
        <v>0</v>
      </c>
      <c r="T117" s="243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44" t="s">
        <v>132</v>
      </c>
      <c r="AT117" s="244" t="s">
        <v>128</v>
      </c>
      <c r="AU117" s="244" t="s">
        <v>75</v>
      </c>
      <c r="AY117" s="14" t="s">
        <v>125</v>
      </c>
      <c r="BE117" s="245">
        <f>IF(N117="základná",J117,0)</f>
        <v>0</v>
      </c>
      <c r="BF117" s="245">
        <f>IF(N117="znížená",J117,0)</f>
        <v>0</v>
      </c>
      <c r="BG117" s="245">
        <f>IF(N117="zákl. prenesená",J117,0)</f>
        <v>0</v>
      </c>
      <c r="BH117" s="245">
        <f>IF(N117="zníž. prenesená",J117,0)</f>
        <v>0</v>
      </c>
      <c r="BI117" s="245">
        <f>IF(N117="nulová",J117,0)</f>
        <v>0</v>
      </c>
      <c r="BJ117" s="14" t="s">
        <v>133</v>
      </c>
      <c r="BK117" s="246">
        <f>ROUND(I117*H117,3)</f>
        <v>0</v>
      </c>
      <c r="BL117" s="14" t="s">
        <v>132</v>
      </c>
      <c r="BM117" s="244" t="s">
        <v>348</v>
      </c>
    </row>
    <row r="118" s="2" customFormat="1" ht="16.5" customHeight="1">
      <c r="A118" s="35"/>
      <c r="B118" s="36"/>
      <c r="C118" s="247" t="s">
        <v>133</v>
      </c>
      <c r="D118" s="247" t="s">
        <v>177</v>
      </c>
      <c r="E118" s="248" t="s">
        <v>349</v>
      </c>
      <c r="F118" s="249" t="s">
        <v>350</v>
      </c>
      <c r="G118" s="250" t="s">
        <v>347</v>
      </c>
      <c r="H118" s="251">
        <v>4</v>
      </c>
      <c r="I118" s="252"/>
      <c r="J118" s="251">
        <f>ROUND(I118*H118,3)</f>
        <v>0</v>
      </c>
      <c r="K118" s="253"/>
      <c r="L118" s="254"/>
      <c r="M118" s="255" t="s">
        <v>1</v>
      </c>
      <c r="N118" s="256" t="s">
        <v>41</v>
      </c>
      <c r="O118" s="88"/>
      <c r="P118" s="242">
        <f>O118*H118</f>
        <v>0</v>
      </c>
      <c r="Q118" s="242">
        <v>0</v>
      </c>
      <c r="R118" s="242">
        <f>Q118*H118</f>
        <v>0</v>
      </c>
      <c r="S118" s="242">
        <v>0</v>
      </c>
      <c r="T118" s="24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44" t="s">
        <v>163</v>
      </c>
      <c r="AT118" s="244" t="s">
        <v>177</v>
      </c>
      <c r="AU118" s="244" t="s">
        <v>75</v>
      </c>
      <c r="AY118" s="14" t="s">
        <v>125</v>
      </c>
      <c r="BE118" s="245">
        <f>IF(N118="základná",J118,0)</f>
        <v>0</v>
      </c>
      <c r="BF118" s="245">
        <f>IF(N118="znížená",J118,0)</f>
        <v>0</v>
      </c>
      <c r="BG118" s="245">
        <f>IF(N118="zákl. prenesená",J118,0)</f>
        <v>0</v>
      </c>
      <c r="BH118" s="245">
        <f>IF(N118="zníž. prenesená",J118,0)</f>
        <v>0</v>
      </c>
      <c r="BI118" s="245">
        <f>IF(N118="nulová",J118,0)</f>
        <v>0</v>
      </c>
      <c r="BJ118" s="14" t="s">
        <v>133</v>
      </c>
      <c r="BK118" s="246">
        <f>ROUND(I118*H118,3)</f>
        <v>0</v>
      </c>
      <c r="BL118" s="14" t="s">
        <v>132</v>
      </c>
      <c r="BM118" s="244" t="s">
        <v>351</v>
      </c>
    </row>
    <row r="119" s="2" customFormat="1" ht="24" customHeight="1">
      <c r="A119" s="35"/>
      <c r="B119" s="36"/>
      <c r="C119" s="233" t="s">
        <v>138</v>
      </c>
      <c r="D119" s="233" t="s">
        <v>128</v>
      </c>
      <c r="E119" s="234" t="s">
        <v>352</v>
      </c>
      <c r="F119" s="235" t="s">
        <v>353</v>
      </c>
      <c r="G119" s="236" t="s">
        <v>347</v>
      </c>
      <c r="H119" s="237">
        <v>1</v>
      </c>
      <c r="I119" s="238"/>
      <c r="J119" s="237">
        <f>ROUND(I119*H119,3)</f>
        <v>0</v>
      </c>
      <c r="K119" s="239"/>
      <c r="L119" s="41"/>
      <c r="M119" s="240" t="s">
        <v>1</v>
      </c>
      <c r="N119" s="241" t="s">
        <v>41</v>
      </c>
      <c r="O119" s="88"/>
      <c r="P119" s="242">
        <f>O119*H119</f>
        <v>0</v>
      </c>
      <c r="Q119" s="242">
        <v>0</v>
      </c>
      <c r="R119" s="242">
        <f>Q119*H119</f>
        <v>0</v>
      </c>
      <c r="S119" s="242">
        <v>0</v>
      </c>
      <c r="T119" s="24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44" t="s">
        <v>132</v>
      </c>
      <c r="AT119" s="244" t="s">
        <v>128</v>
      </c>
      <c r="AU119" s="244" t="s">
        <v>75</v>
      </c>
      <c r="AY119" s="14" t="s">
        <v>125</v>
      </c>
      <c r="BE119" s="245">
        <f>IF(N119="základná",J119,0)</f>
        <v>0</v>
      </c>
      <c r="BF119" s="245">
        <f>IF(N119="znížená",J119,0)</f>
        <v>0</v>
      </c>
      <c r="BG119" s="245">
        <f>IF(N119="zákl. prenesená",J119,0)</f>
        <v>0</v>
      </c>
      <c r="BH119" s="245">
        <f>IF(N119="zníž. prenesená",J119,0)</f>
        <v>0</v>
      </c>
      <c r="BI119" s="245">
        <f>IF(N119="nulová",J119,0)</f>
        <v>0</v>
      </c>
      <c r="BJ119" s="14" t="s">
        <v>133</v>
      </c>
      <c r="BK119" s="246">
        <f>ROUND(I119*H119,3)</f>
        <v>0</v>
      </c>
      <c r="BL119" s="14" t="s">
        <v>132</v>
      </c>
      <c r="BM119" s="244" t="s">
        <v>354</v>
      </c>
    </row>
    <row r="120" s="2" customFormat="1" ht="24" customHeight="1">
      <c r="A120" s="35"/>
      <c r="B120" s="36"/>
      <c r="C120" s="233" t="s">
        <v>132</v>
      </c>
      <c r="D120" s="233" t="s">
        <v>128</v>
      </c>
      <c r="E120" s="234" t="s">
        <v>355</v>
      </c>
      <c r="F120" s="235" t="s">
        <v>356</v>
      </c>
      <c r="G120" s="236" t="s">
        <v>347</v>
      </c>
      <c r="H120" s="237">
        <v>2</v>
      </c>
      <c r="I120" s="238"/>
      <c r="J120" s="237">
        <f>ROUND(I120*H120,3)</f>
        <v>0</v>
      </c>
      <c r="K120" s="239"/>
      <c r="L120" s="41"/>
      <c r="M120" s="240" t="s">
        <v>1</v>
      </c>
      <c r="N120" s="241" t="s">
        <v>41</v>
      </c>
      <c r="O120" s="88"/>
      <c r="P120" s="242">
        <f>O120*H120</f>
        <v>0</v>
      </c>
      <c r="Q120" s="242">
        <v>0</v>
      </c>
      <c r="R120" s="242">
        <f>Q120*H120</f>
        <v>0</v>
      </c>
      <c r="S120" s="242">
        <v>0</v>
      </c>
      <c r="T120" s="243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44" t="s">
        <v>132</v>
      </c>
      <c r="AT120" s="244" t="s">
        <v>128</v>
      </c>
      <c r="AU120" s="244" t="s">
        <v>75</v>
      </c>
      <c r="AY120" s="14" t="s">
        <v>125</v>
      </c>
      <c r="BE120" s="245">
        <f>IF(N120="základná",J120,0)</f>
        <v>0</v>
      </c>
      <c r="BF120" s="245">
        <f>IF(N120="znížená",J120,0)</f>
        <v>0</v>
      </c>
      <c r="BG120" s="245">
        <f>IF(N120="zákl. prenesená",J120,0)</f>
        <v>0</v>
      </c>
      <c r="BH120" s="245">
        <f>IF(N120="zníž. prenesená",J120,0)</f>
        <v>0</v>
      </c>
      <c r="BI120" s="245">
        <f>IF(N120="nulová",J120,0)</f>
        <v>0</v>
      </c>
      <c r="BJ120" s="14" t="s">
        <v>133</v>
      </c>
      <c r="BK120" s="246">
        <f>ROUND(I120*H120,3)</f>
        <v>0</v>
      </c>
      <c r="BL120" s="14" t="s">
        <v>132</v>
      </c>
      <c r="BM120" s="244" t="s">
        <v>357</v>
      </c>
    </row>
    <row r="121" s="2" customFormat="1" ht="16.5" customHeight="1">
      <c r="A121" s="35"/>
      <c r="B121" s="36"/>
      <c r="C121" s="233" t="s">
        <v>145</v>
      </c>
      <c r="D121" s="233" t="s">
        <v>128</v>
      </c>
      <c r="E121" s="234" t="s">
        <v>358</v>
      </c>
      <c r="F121" s="235" t="s">
        <v>359</v>
      </c>
      <c r="G121" s="236" t="s">
        <v>256</v>
      </c>
      <c r="H121" s="237">
        <v>48</v>
      </c>
      <c r="I121" s="238"/>
      <c r="J121" s="237">
        <f>ROUND(I121*H121,3)</f>
        <v>0</v>
      </c>
      <c r="K121" s="239"/>
      <c r="L121" s="41"/>
      <c r="M121" s="240" t="s">
        <v>1</v>
      </c>
      <c r="N121" s="241" t="s">
        <v>41</v>
      </c>
      <c r="O121" s="88"/>
      <c r="P121" s="242">
        <f>O121*H121</f>
        <v>0</v>
      </c>
      <c r="Q121" s="242">
        <v>0</v>
      </c>
      <c r="R121" s="242">
        <f>Q121*H121</f>
        <v>0</v>
      </c>
      <c r="S121" s="242">
        <v>0</v>
      </c>
      <c r="T121" s="24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44" t="s">
        <v>132</v>
      </c>
      <c r="AT121" s="244" t="s">
        <v>128</v>
      </c>
      <c r="AU121" s="244" t="s">
        <v>75</v>
      </c>
      <c r="AY121" s="14" t="s">
        <v>125</v>
      </c>
      <c r="BE121" s="245">
        <f>IF(N121="základná",J121,0)</f>
        <v>0</v>
      </c>
      <c r="BF121" s="245">
        <f>IF(N121="znížená",J121,0)</f>
        <v>0</v>
      </c>
      <c r="BG121" s="245">
        <f>IF(N121="zákl. prenesená",J121,0)</f>
        <v>0</v>
      </c>
      <c r="BH121" s="245">
        <f>IF(N121="zníž. prenesená",J121,0)</f>
        <v>0</v>
      </c>
      <c r="BI121" s="245">
        <f>IF(N121="nulová",J121,0)</f>
        <v>0</v>
      </c>
      <c r="BJ121" s="14" t="s">
        <v>133</v>
      </c>
      <c r="BK121" s="246">
        <f>ROUND(I121*H121,3)</f>
        <v>0</v>
      </c>
      <c r="BL121" s="14" t="s">
        <v>132</v>
      </c>
      <c r="BM121" s="244" t="s">
        <v>360</v>
      </c>
    </row>
    <row r="122" s="2" customFormat="1" ht="16.5" customHeight="1">
      <c r="A122" s="35"/>
      <c r="B122" s="36"/>
      <c r="C122" s="233" t="s">
        <v>152</v>
      </c>
      <c r="D122" s="233" t="s">
        <v>128</v>
      </c>
      <c r="E122" s="234" t="s">
        <v>361</v>
      </c>
      <c r="F122" s="235" t="s">
        <v>362</v>
      </c>
      <c r="G122" s="236" t="s">
        <v>220</v>
      </c>
      <c r="H122" s="237">
        <v>1</v>
      </c>
      <c r="I122" s="238"/>
      <c r="J122" s="237">
        <f>ROUND(I122*H122,3)</f>
        <v>0</v>
      </c>
      <c r="K122" s="239"/>
      <c r="L122" s="41"/>
      <c r="M122" s="240" t="s">
        <v>1</v>
      </c>
      <c r="N122" s="241" t="s">
        <v>41</v>
      </c>
      <c r="O122" s="88"/>
      <c r="P122" s="242">
        <f>O122*H122</f>
        <v>0</v>
      </c>
      <c r="Q122" s="242">
        <v>0</v>
      </c>
      <c r="R122" s="242">
        <f>Q122*H122</f>
        <v>0</v>
      </c>
      <c r="S122" s="242">
        <v>0</v>
      </c>
      <c r="T122" s="24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44" t="s">
        <v>132</v>
      </c>
      <c r="AT122" s="244" t="s">
        <v>128</v>
      </c>
      <c r="AU122" s="244" t="s">
        <v>75</v>
      </c>
      <c r="AY122" s="14" t="s">
        <v>125</v>
      </c>
      <c r="BE122" s="245">
        <f>IF(N122="základná",J122,0)</f>
        <v>0</v>
      </c>
      <c r="BF122" s="245">
        <f>IF(N122="znížená",J122,0)</f>
        <v>0</v>
      </c>
      <c r="BG122" s="245">
        <f>IF(N122="zákl. prenesená",J122,0)</f>
        <v>0</v>
      </c>
      <c r="BH122" s="245">
        <f>IF(N122="zníž. prenesená",J122,0)</f>
        <v>0</v>
      </c>
      <c r="BI122" s="245">
        <f>IF(N122="nulová",J122,0)</f>
        <v>0</v>
      </c>
      <c r="BJ122" s="14" t="s">
        <v>133</v>
      </c>
      <c r="BK122" s="246">
        <f>ROUND(I122*H122,3)</f>
        <v>0</v>
      </c>
      <c r="BL122" s="14" t="s">
        <v>132</v>
      </c>
      <c r="BM122" s="244" t="s">
        <v>363</v>
      </c>
    </row>
    <row r="123" s="2" customFormat="1" ht="16.5" customHeight="1">
      <c r="A123" s="35"/>
      <c r="B123" s="36"/>
      <c r="C123" s="233" t="s">
        <v>158</v>
      </c>
      <c r="D123" s="233" t="s">
        <v>128</v>
      </c>
      <c r="E123" s="234" t="s">
        <v>364</v>
      </c>
      <c r="F123" s="235" t="s">
        <v>365</v>
      </c>
      <c r="G123" s="236" t="s">
        <v>220</v>
      </c>
      <c r="H123" s="237">
        <v>1</v>
      </c>
      <c r="I123" s="238"/>
      <c r="J123" s="237">
        <f>ROUND(I123*H123,3)</f>
        <v>0</v>
      </c>
      <c r="K123" s="239"/>
      <c r="L123" s="41"/>
      <c r="M123" s="240" t="s">
        <v>1</v>
      </c>
      <c r="N123" s="241" t="s">
        <v>41</v>
      </c>
      <c r="O123" s="88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4" t="s">
        <v>132</v>
      </c>
      <c r="AT123" s="244" t="s">
        <v>128</v>
      </c>
      <c r="AU123" s="244" t="s">
        <v>75</v>
      </c>
      <c r="AY123" s="14" t="s">
        <v>125</v>
      </c>
      <c r="BE123" s="245">
        <f>IF(N123="základná",J123,0)</f>
        <v>0</v>
      </c>
      <c r="BF123" s="245">
        <f>IF(N123="znížená",J123,0)</f>
        <v>0</v>
      </c>
      <c r="BG123" s="245">
        <f>IF(N123="zákl. prenesená",J123,0)</f>
        <v>0</v>
      </c>
      <c r="BH123" s="245">
        <f>IF(N123="zníž. prenesená",J123,0)</f>
        <v>0</v>
      </c>
      <c r="BI123" s="245">
        <f>IF(N123="nulová",J123,0)</f>
        <v>0</v>
      </c>
      <c r="BJ123" s="14" t="s">
        <v>133</v>
      </c>
      <c r="BK123" s="246">
        <f>ROUND(I123*H123,3)</f>
        <v>0</v>
      </c>
      <c r="BL123" s="14" t="s">
        <v>132</v>
      </c>
      <c r="BM123" s="244" t="s">
        <v>366</v>
      </c>
    </row>
    <row r="124" s="2" customFormat="1" ht="16.5" customHeight="1">
      <c r="A124" s="35"/>
      <c r="B124" s="36"/>
      <c r="C124" s="233" t="s">
        <v>163</v>
      </c>
      <c r="D124" s="233" t="s">
        <v>128</v>
      </c>
      <c r="E124" s="234" t="s">
        <v>367</v>
      </c>
      <c r="F124" s="235" t="s">
        <v>368</v>
      </c>
      <c r="G124" s="236" t="s">
        <v>220</v>
      </c>
      <c r="H124" s="237">
        <v>1</v>
      </c>
      <c r="I124" s="238"/>
      <c r="J124" s="237">
        <f>ROUND(I124*H124,3)</f>
        <v>0</v>
      </c>
      <c r="K124" s="239"/>
      <c r="L124" s="41"/>
      <c r="M124" s="240" t="s">
        <v>1</v>
      </c>
      <c r="N124" s="241" t="s">
        <v>41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132</v>
      </c>
      <c r="AT124" s="244" t="s">
        <v>128</v>
      </c>
      <c r="AU124" s="244" t="s">
        <v>75</v>
      </c>
      <c r="AY124" s="14" t="s">
        <v>125</v>
      </c>
      <c r="BE124" s="245">
        <f>IF(N124="základná",J124,0)</f>
        <v>0</v>
      </c>
      <c r="BF124" s="245">
        <f>IF(N124="znížená",J124,0)</f>
        <v>0</v>
      </c>
      <c r="BG124" s="245">
        <f>IF(N124="zákl. prenesená",J124,0)</f>
        <v>0</v>
      </c>
      <c r="BH124" s="245">
        <f>IF(N124="zníž. prenesená",J124,0)</f>
        <v>0</v>
      </c>
      <c r="BI124" s="245">
        <f>IF(N124="nulová",J124,0)</f>
        <v>0</v>
      </c>
      <c r="BJ124" s="14" t="s">
        <v>133</v>
      </c>
      <c r="BK124" s="246">
        <f>ROUND(I124*H124,3)</f>
        <v>0</v>
      </c>
      <c r="BL124" s="14" t="s">
        <v>132</v>
      </c>
      <c r="BM124" s="244" t="s">
        <v>369</v>
      </c>
    </row>
    <row r="125" s="2" customFormat="1" ht="16.5" customHeight="1">
      <c r="A125" s="35"/>
      <c r="B125" s="36"/>
      <c r="C125" s="233" t="s">
        <v>126</v>
      </c>
      <c r="D125" s="233" t="s">
        <v>128</v>
      </c>
      <c r="E125" s="234" t="s">
        <v>370</v>
      </c>
      <c r="F125" s="235" t="s">
        <v>371</v>
      </c>
      <c r="G125" s="236" t="s">
        <v>220</v>
      </c>
      <c r="H125" s="237">
        <v>1</v>
      </c>
      <c r="I125" s="238"/>
      <c r="J125" s="237">
        <f>ROUND(I125*H125,3)</f>
        <v>0</v>
      </c>
      <c r="K125" s="239"/>
      <c r="L125" s="41"/>
      <c r="M125" s="240" t="s">
        <v>1</v>
      </c>
      <c r="N125" s="241" t="s">
        <v>41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132</v>
      </c>
      <c r="AT125" s="244" t="s">
        <v>128</v>
      </c>
      <c r="AU125" s="244" t="s">
        <v>75</v>
      </c>
      <c r="AY125" s="14" t="s">
        <v>125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4" t="s">
        <v>133</v>
      </c>
      <c r="BK125" s="246">
        <f>ROUND(I125*H125,3)</f>
        <v>0</v>
      </c>
      <c r="BL125" s="14" t="s">
        <v>132</v>
      </c>
      <c r="BM125" s="244" t="s">
        <v>372</v>
      </c>
    </row>
    <row r="126" s="2" customFormat="1" ht="16.5" customHeight="1">
      <c r="A126" s="35"/>
      <c r="B126" s="36"/>
      <c r="C126" s="233" t="s">
        <v>170</v>
      </c>
      <c r="D126" s="233" t="s">
        <v>128</v>
      </c>
      <c r="E126" s="234" t="s">
        <v>373</v>
      </c>
      <c r="F126" s="235" t="s">
        <v>374</v>
      </c>
      <c r="G126" s="236" t="s">
        <v>256</v>
      </c>
      <c r="H126" s="237">
        <v>30</v>
      </c>
      <c r="I126" s="238"/>
      <c r="J126" s="237">
        <f>ROUND(I126*H126,3)</f>
        <v>0</v>
      </c>
      <c r="K126" s="239"/>
      <c r="L126" s="41"/>
      <c r="M126" s="240" t="s">
        <v>1</v>
      </c>
      <c r="N126" s="241" t="s">
        <v>41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132</v>
      </c>
      <c r="AT126" s="244" t="s">
        <v>128</v>
      </c>
      <c r="AU126" s="244" t="s">
        <v>75</v>
      </c>
      <c r="AY126" s="14" t="s">
        <v>125</v>
      </c>
      <c r="BE126" s="245">
        <f>IF(N126="základná",J126,0)</f>
        <v>0</v>
      </c>
      <c r="BF126" s="245">
        <f>IF(N126="znížená",J126,0)</f>
        <v>0</v>
      </c>
      <c r="BG126" s="245">
        <f>IF(N126="zákl. prenesená",J126,0)</f>
        <v>0</v>
      </c>
      <c r="BH126" s="245">
        <f>IF(N126="zníž. prenesená",J126,0)</f>
        <v>0</v>
      </c>
      <c r="BI126" s="245">
        <f>IF(N126="nulová",J126,0)</f>
        <v>0</v>
      </c>
      <c r="BJ126" s="14" t="s">
        <v>133</v>
      </c>
      <c r="BK126" s="246">
        <f>ROUND(I126*H126,3)</f>
        <v>0</v>
      </c>
      <c r="BL126" s="14" t="s">
        <v>132</v>
      </c>
      <c r="BM126" s="244" t="s">
        <v>375</v>
      </c>
    </row>
    <row r="127" s="2" customFormat="1" ht="16.5" customHeight="1">
      <c r="A127" s="35"/>
      <c r="B127" s="36"/>
      <c r="C127" s="233" t="s">
        <v>176</v>
      </c>
      <c r="D127" s="233" t="s">
        <v>128</v>
      </c>
      <c r="E127" s="234" t="s">
        <v>376</v>
      </c>
      <c r="F127" s="235" t="s">
        <v>377</v>
      </c>
      <c r="G127" s="236" t="s">
        <v>211</v>
      </c>
      <c r="H127" s="237">
        <v>43</v>
      </c>
      <c r="I127" s="238"/>
      <c r="J127" s="237">
        <f>ROUND(I127*H127,3)</f>
        <v>0</v>
      </c>
      <c r="K127" s="239"/>
      <c r="L127" s="41"/>
      <c r="M127" s="240" t="s">
        <v>1</v>
      </c>
      <c r="N127" s="241" t="s">
        <v>41</v>
      </c>
      <c r="O127" s="88"/>
      <c r="P127" s="242">
        <f>O127*H127</f>
        <v>0</v>
      </c>
      <c r="Q127" s="242">
        <v>4.0000000000000003E-05</v>
      </c>
      <c r="R127" s="242">
        <f>Q127*H127</f>
        <v>0.0017200000000000002</v>
      </c>
      <c r="S127" s="242">
        <v>0</v>
      </c>
      <c r="T127" s="24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4" t="s">
        <v>132</v>
      </c>
      <c r="AT127" s="244" t="s">
        <v>128</v>
      </c>
      <c r="AU127" s="244" t="s">
        <v>75</v>
      </c>
      <c r="AY127" s="14" t="s">
        <v>125</v>
      </c>
      <c r="BE127" s="245">
        <f>IF(N127="základná",J127,0)</f>
        <v>0</v>
      </c>
      <c r="BF127" s="245">
        <f>IF(N127="znížená",J127,0)</f>
        <v>0</v>
      </c>
      <c r="BG127" s="245">
        <f>IF(N127="zákl. prenesená",J127,0)</f>
        <v>0</v>
      </c>
      <c r="BH127" s="245">
        <f>IF(N127="zníž. prenesená",J127,0)</f>
        <v>0</v>
      </c>
      <c r="BI127" s="245">
        <f>IF(N127="nulová",J127,0)</f>
        <v>0</v>
      </c>
      <c r="BJ127" s="14" t="s">
        <v>133</v>
      </c>
      <c r="BK127" s="246">
        <f>ROUND(I127*H127,3)</f>
        <v>0</v>
      </c>
      <c r="BL127" s="14" t="s">
        <v>132</v>
      </c>
      <c r="BM127" s="244" t="s">
        <v>378</v>
      </c>
    </row>
    <row r="128" s="2" customFormat="1" ht="72" customHeight="1">
      <c r="A128" s="35"/>
      <c r="B128" s="36"/>
      <c r="C128" s="247" t="s">
        <v>181</v>
      </c>
      <c r="D128" s="247" t="s">
        <v>177</v>
      </c>
      <c r="E128" s="248" t="s">
        <v>379</v>
      </c>
      <c r="F128" s="249" t="s">
        <v>380</v>
      </c>
      <c r="G128" s="250" t="s">
        <v>211</v>
      </c>
      <c r="H128" s="251">
        <v>43</v>
      </c>
      <c r="I128" s="252"/>
      <c r="J128" s="251">
        <f>ROUND(I128*H128,3)</f>
        <v>0</v>
      </c>
      <c r="K128" s="253"/>
      <c r="L128" s="254"/>
      <c r="M128" s="255" t="s">
        <v>1</v>
      </c>
      <c r="N128" s="256" t="s">
        <v>41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163</v>
      </c>
      <c r="AT128" s="244" t="s">
        <v>177</v>
      </c>
      <c r="AU128" s="244" t="s">
        <v>75</v>
      </c>
      <c r="AY128" s="14" t="s">
        <v>125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133</v>
      </c>
      <c r="BK128" s="246">
        <f>ROUND(I128*H128,3)</f>
        <v>0</v>
      </c>
      <c r="BL128" s="14" t="s">
        <v>132</v>
      </c>
      <c r="BM128" s="244" t="s">
        <v>381</v>
      </c>
    </row>
    <row r="129" s="2" customFormat="1" ht="16.5" customHeight="1">
      <c r="A129" s="35"/>
      <c r="B129" s="36"/>
      <c r="C129" s="233" t="s">
        <v>189</v>
      </c>
      <c r="D129" s="233" t="s">
        <v>128</v>
      </c>
      <c r="E129" s="234" t="s">
        <v>382</v>
      </c>
      <c r="F129" s="235" t="s">
        <v>383</v>
      </c>
      <c r="G129" s="236" t="s">
        <v>211</v>
      </c>
      <c r="H129" s="237">
        <v>46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41</v>
      </c>
      <c r="O129" s="88"/>
      <c r="P129" s="242">
        <f>O129*H129</f>
        <v>0</v>
      </c>
      <c r="Q129" s="242">
        <v>5.0000000000000002E-05</v>
      </c>
      <c r="R129" s="242">
        <f>Q129*H129</f>
        <v>0.0023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132</v>
      </c>
      <c r="AT129" s="244" t="s">
        <v>128</v>
      </c>
      <c r="AU129" s="244" t="s">
        <v>75</v>
      </c>
      <c r="AY129" s="14" t="s">
        <v>125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133</v>
      </c>
      <c r="BK129" s="246">
        <f>ROUND(I129*H129,3)</f>
        <v>0</v>
      </c>
      <c r="BL129" s="14" t="s">
        <v>132</v>
      </c>
      <c r="BM129" s="244" t="s">
        <v>384</v>
      </c>
    </row>
    <row r="130" s="2" customFormat="1" ht="72" customHeight="1">
      <c r="A130" s="35"/>
      <c r="B130" s="36"/>
      <c r="C130" s="247" t="s">
        <v>194</v>
      </c>
      <c r="D130" s="247" t="s">
        <v>177</v>
      </c>
      <c r="E130" s="248" t="s">
        <v>385</v>
      </c>
      <c r="F130" s="249" t="s">
        <v>386</v>
      </c>
      <c r="G130" s="250" t="s">
        <v>211</v>
      </c>
      <c r="H130" s="251">
        <v>31</v>
      </c>
      <c r="I130" s="252"/>
      <c r="J130" s="251">
        <f>ROUND(I130*H130,3)</f>
        <v>0</v>
      </c>
      <c r="K130" s="253"/>
      <c r="L130" s="254"/>
      <c r="M130" s="255" t="s">
        <v>1</v>
      </c>
      <c r="N130" s="256" t="s">
        <v>41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163</v>
      </c>
      <c r="AT130" s="244" t="s">
        <v>177</v>
      </c>
      <c r="AU130" s="244" t="s">
        <v>75</v>
      </c>
      <c r="AY130" s="14" t="s">
        <v>125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133</v>
      </c>
      <c r="BK130" s="246">
        <f>ROUND(I130*H130,3)</f>
        <v>0</v>
      </c>
      <c r="BL130" s="14" t="s">
        <v>132</v>
      </c>
      <c r="BM130" s="244" t="s">
        <v>387</v>
      </c>
    </row>
    <row r="131" s="2" customFormat="1" ht="72" customHeight="1">
      <c r="A131" s="35"/>
      <c r="B131" s="36"/>
      <c r="C131" s="247" t="s">
        <v>199</v>
      </c>
      <c r="D131" s="247" t="s">
        <v>177</v>
      </c>
      <c r="E131" s="248" t="s">
        <v>388</v>
      </c>
      <c r="F131" s="249" t="s">
        <v>389</v>
      </c>
      <c r="G131" s="250" t="s">
        <v>211</v>
      </c>
      <c r="H131" s="251">
        <v>5</v>
      </c>
      <c r="I131" s="252"/>
      <c r="J131" s="251">
        <f>ROUND(I131*H131,3)</f>
        <v>0</v>
      </c>
      <c r="K131" s="253"/>
      <c r="L131" s="254"/>
      <c r="M131" s="255" t="s">
        <v>1</v>
      </c>
      <c r="N131" s="256" t="s">
        <v>41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163</v>
      </c>
      <c r="AT131" s="244" t="s">
        <v>177</v>
      </c>
      <c r="AU131" s="244" t="s">
        <v>75</v>
      </c>
      <c r="AY131" s="14" t="s">
        <v>125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133</v>
      </c>
      <c r="BK131" s="246">
        <f>ROUND(I131*H131,3)</f>
        <v>0</v>
      </c>
      <c r="BL131" s="14" t="s">
        <v>132</v>
      </c>
      <c r="BM131" s="244" t="s">
        <v>390</v>
      </c>
    </row>
    <row r="132" s="2" customFormat="1" ht="72" customHeight="1">
      <c r="A132" s="35"/>
      <c r="B132" s="36"/>
      <c r="C132" s="247" t="s">
        <v>192</v>
      </c>
      <c r="D132" s="247" t="s">
        <v>177</v>
      </c>
      <c r="E132" s="248" t="s">
        <v>391</v>
      </c>
      <c r="F132" s="249" t="s">
        <v>392</v>
      </c>
      <c r="G132" s="250" t="s">
        <v>211</v>
      </c>
      <c r="H132" s="251">
        <v>10</v>
      </c>
      <c r="I132" s="252"/>
      <c r="J132" s="251">
        <f>ROUND(I132*H132,3)</f>
        <v>0</v>
      </c>
      <c r="K132" s="253"/>
      <c r="L132" s="254"/>
      <c r="M132" s="255" t="s">
        <v>1</v>
      </c>
      <c r="N132" s="256" t="s">
        <v>41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163</v>
      </c>
      <c r="AT132" s="244" t="s">
        <v>177</v>
      </c>
      <c r="AU132" s="244" t="s">
        <v>75</v>
      </c>
      <c r="AY132" s="14" t="s">
        <v>125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133</v>
      </c>
      <c r="BK132" s="246">
        <f>ROUND(I132*H132,3)</f>
        <v>0</v>
      </c>
      <c r="BL132" s="14" t="s">
        <v>132</v>
      </c>
      <c r="BM132" s="244" t="s">
        <v>393</v>
      </c>
    </row>
    <row r="133" s="2" customFormat="1" ht="16.5" customHeight="1">
      <c r="A133" s="35"/>
      <c r="B133" s="36"/>
      <c r="C133" s="233" t="s">
        <v>208</v>
      </c>
      <c r="D133" s="233" t="s">
        <v>128</v>
      </c>
      <c r="E133" s="234" t="s">
        <v>394</v>
      </c>
      <c r="F133" s="235" t="s">
        <v>395</v>
      </c>
      <c r="G133" s="236" t="s">
        <v>211</v>
      </c>
      <c r="H133" s="237">
        <v>39</v>
      </c>
      <c r="I133" s="238"/>
      <c r="J133" s="237">
        <f>ROUND(I133*H133,3)</f>
        <v>0</v>
      </c>
      <c r="K133" s="239"/>
      <c r="L133" s="41"/>
      <c r="M133" s="240" t="s">
        <v>1</v>
      </c>
      <c r="N133" s="241" t="s">
        <v>41</v>
      </c>
      <c r="O133" s="88"/>
      <c r="P133" s="242">
        <f>O133*H133</f>
        <v>0</v>
      </c>
      <c r="Q133" s="242">
        <v>5.0000000000000002E-05</v>
      </c>
      <c r="R133" s="242">
        <f>Q133*H133</f>
        <v>0.0019500000000000001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132</v>
      </c>
      <c r="AT133" s="244" t="s">
        <v>128</v>
      </c>
      <c r="AU133" s="244" t="s">
        <v>75</v>
      </c>
      <c r="AY133" s="14" t="s">
        <v>125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133</v>
      </c>
      <c r="BK133" s="246">
        <f>ROUND(I133*H133,3)</f>
        <v>0</v>
      </c>
      <c r="BL133" s="14" t="s">
        <v>132</v>
      </c>
      <c r="BM133" s="244" t="s">
        <v>396</v>
      </c>
    </row>
    <row r="134" s="2" customFormat="1" ht="72" customHeight="1">
      <c r="A134" s="35"/>
      <c r="B134" s="36"/>
      <c r="C134" s="247" t="s">
        <v>213</v>
      </c>
      <c r="D134" s="247" t="s">
        <v>177</v>
      </c>
      <c r="E134" s="248" t="s">
        <v>397</v>
      </c>
      <c r="F134" s="249" t="s">
        <v>398</v>
      </c>
      <c r="G134" s="250" t="s">
        <v>211</v>
      </c>
      <c r="H134" s="251">
        <v>39</v>
      </c>
      <c r="I134" s="252"/>
      <c r="J134" s="251">
        <f>ROUND(I134*H134,3)</f>
        <v>0</v>
      </c>
      <c r="K134" s="253"/>
      <c r="L134" s="254"/>
      <c r="M134" s="255" t="s">
        <v>1</v>
      </c>
      <c r="N134" s="256" t="s">
        <v>41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163</v>
      </c>
      <c r="AT134" s="244" t="s">
        <v>177</v>
      </c>
      <c r="AU134" s="244" t="s">
        <v>75</v>
      </c>
      <c r="AY134" s="14" t="s">
        <v>125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133</v>
      </c>
      <c r="BK134" s="246">
        <f>ROUND(I134*H134,3)</f>
        <v>0</v>
      </c>
      <c r="BL134" s="14" t="s">
        <v>132</v>
      </c>
      <c r="BM134" s="244" t="s">
        <v>399</v>
      </c>
    </row>
    <row r="135" s="2" customFormat="1" ht="16.5" customHeight="1">
      <c r="A135" s="35"/>
      <c r="B135" s="36"/>
      <c r="C135" s="233" t="s">
        <v>217</v>
      </c>
      <c r="D135" s="233" t="s">
        <v>128</v>
      </c>
      <c r="E135" s="234" t="s">
        <v>400</v>
      </c>
      <c r="F135" s="235" t="s">
        <v>401</v>
      </c>
      <c r="G135" s="236" t="s">
        <v>211</v>
      </c>
      <c r="H135" s="237">
        <v>19</v>
      </c>
      <c r="I135" s="238"/>
      <c r="J135" s="237">
        <f>ROUND(I135*H135,3)</f>
        <v>0</v>
      </c>
      <c r="K135" s="239"/>
      <c r="L135" s="41"/>
      <c r="M135" s="240" t="s">
        <v>1</v>
      </c>
      <c r="N135" s="241" t="s">
        <v>41</v>
      </c>
      <c r="O135" s="88"/>
      <c r="P135" s="242">
        <f>O135*H135</f>
        <v>0</v>
      </c>
      <c r="Q135" s="242">
        <v>0.0016299999999999999</v>
      </c>
      <c r="R135" s="242">
        <f>Q135*H135</f>
        <v>0.030969999999999998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132</v>
      </c>
      <c r="AT135" s="244" t="s">
        <v>128</v>
      </c>
      <c r="AU135" s="244" t="s">
        <v>75</v>
      </c>
      <c r="AY135" s="14" t="s">
        <v>125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133</v>
      </c>
      <c r="BK135" s="246">
        <f>ROUND(I135*H135,3)</f>
        <v>0</v>
      </c>
      <c r="BL135" s="14" t="s">
        <v>132</v>
      </c>
      <c r="BM135" s="244" t="s">
        <v>402</v>
      </c>
    </row>
    <row r="136" s="2" customFormat="1" ht="24" customHeight="1">
      <c r="A136" s="35"/>
      <c r="B136" s="36"/>
      <c r="C136" s="233" t="s">
        <v>7</v>
      </c>
      <c r="D136" s="233" t="s">
        <v>128</v>
      </c>
      <c r="E136" s="234" t="s">
        <v>403</v>
      </c>
      <c r="F136" s="235" t="s">
        <v>404</v>
      </c>
      <c r="G136" s="236" t="s">
        <v>405</v>
      </c>
      <c r="H136" s="237">
        <v>1</v>
      </c>
      <c r="I136" s="238"/>
      <c r="J136" s="237">
        <f>ROUND(I136*H136,3)</f>
        <v>0</v>
      </c>
      <c r="K136" s="239"/>
      <c r="L136" s="41"/>
      <c r="M136" s="240" t="s">
        <v>1</v>
      </c>
      <c r="N136" s="241" t="s">
        <v>41</v>
      </c>
      <c r="O136" s="88"/>
      <c r="P136" s="242">
        <f>O136*H136</f>
        <v>0</v>
      </c>
      <c r="Q136" s="242">
        <v>0.00198</v>
      </c>
      <c r="R136" s="242">
        <f>Q136*H136</f>
        <v>0.00198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132</v>
      </c>
      <c r="AT136" s="244" t="s">
        <v>128</v>
      </c>
      <c r="AU136" s="244" t="s">
        <v>75</v>
      </c>
      <c r="AY136" s="14" t="s">
        <v>125</v>
      </c>
      <c r="BE136" s="245">
        <f>IF(N136="základná",J136,0)</f>
        <v>0</v>
      </c>
      <c r="BF136" s="245">
        <f>IF(N136="znížená",J136,0)</f>
        <v>0</v>
      </c>
      <c r="BG136" s="245">
        <f>IF(N136="zákl. prenesená",J136,0)</f>
        <v>0</v>
      </c>
      <c r="BH136" s="245">
        <f>IF(N136="zníž. prenesená",J136,0)</f>
        <v>0</v>
      </c>
      <c r="BI136" s="245">
        <f>IF(N136="nulová",J136,0)</f>
        <v>0</v>
      </c>
      <c r="BJ136" s="14" t="s">
        <v>133</v>
      </c>
      <c r="BK136" s="246">
        <f>ROUND(I136*H136,3)</f>
        <v>0</v>
      </c>
      <c r="BL136" s="14" t="s">
        <v>132</v>
      </c>
      <c r="BM136" s="244" t="s">
        <v>406</v>
      </c>
    </row>
    <row r="137" s="2" customFormat="1" ht="36" customHeight="1">
      <c r="A137" s="35"/>
      <c r="B137" s="36"/>
      <c r="C137" s="233" t="s">
        <v>225</v>
      </c>
      <c r="D137" s="233" t="s">
        <v>128</v>
      </c>
      <c r="E137" s="234" t="s">
        <v>407</v>
      </c>
      <c r="F137" s="235" t="s">
        <v>408</v>
      </c>
      <c r="G137" s="236" t="s">
        <v>211</v>
      </c>
      <c r="H137" s="237">
        <v>19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41</v>
      </c>
      <c r="O137" s="88"/>
      <c r="P137" s="242">
        <f>O137*H137</f>
        <v>0</v>
      </c>
      <c r="Q137" s="242">
        <v>4.0000000000000003E-05</v>
      </c>
      <c r="R137" s="242">
        <f>Q137*H137</f>
        <v>0.00076000000000000004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132</v>
      </c>
      <c r="AT137" s="244" t="s">
        <v>128</v>
      </c>
      <c r="AU137" s="244" t="s">
        <v>75</v>
      </c>
      <c r="AY137" s="14" t="s">
        <v>125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133</v>
      </c>
      <c r="BK137" s="246">
        <f>ROUND(I137*H137,3)</f>
        <v>0</v>
      </c>
      <c r="BL137" s="14" t="s">
        <v>132</v>
      </c>
      <c r="BM137" s="244" t="s">
        <v>409</v>
      </c>
    </row>
    <row r="138" s="2" customFormat="1" ht="16.5" customHeight="1">
      <c r="A138" s="35"/>
      <c r="B138" s="36"/>
      <c r="C138" s="233" t="s">
        <v>229</v>
      </c>
      <c r="D138" s="233" t="s">
        <v>128</v>
      </c>
      <c r="E138" s="234" t="s">
        <v>410</v>
      </c>
      <c r="F138" s="235" t="s">
        <v>411</v>
      </c>
      <c r="G138" s="236" t="s">
        <v>220</v>
      </c>
      <c r="H138" s="237">
        <v>1</v>
      </c>
      <c r="I138" s="238"/>
      <c r="J138" s="237">
        <f>ROUND(I138*H138,3)</f>
        <v>0</v>
      </c>
      <c r="K138" s="239"/>
      <c r="L138" s="41"/>
      <c r="M138" s="240" t="s">
        <v>1</v>
      </c>
      <c r="N138" s="241" t="s">
        <v>41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132</v>
      </c>
      <c r="AT138" s="244" t="s">
        <v>128</v>
      </c>
      <c r="AU138" s="244" t="s">
        <v>75</v>
      </c>
      <c r="AY138" s="14" t="s">
        <v>125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4" t="s">
        <v>133</v>
      </c>
      <c r="BK138" s="246">
        <f>ROUND(I138*H138,3)</f>
        <v>0</v>
      </c>
      <c r="BL138" s="14" t="s">
        <v>132</v>
      </c>
      <c r="BM138" s="244" t="s">
        <v>412</v>
      </c>
    </row>
    <row r="139" s="2" customFormat="1" ht="16.5" customHeight="1">
      <c r="A139" s="35"/>
      <c r="B139" s="36"/>
      <c r="C139" s="233" t="s">
        <v>235</v>
      </c>
      <c r="D139" s="233" t="s">
        <v>128</v>
      </c>
      <c r="E139" s="234" t="s">
        <v>413</v>
      </c>
      <c r="F139" s="235" t="s">
        <v>414</v>
      </c>
      <c r="G139" s="236" t="s">
        <v>405</v>
      </c>
      <c r="H139" s="237">
        <v>1</v>
      </c>
      <c r="I139" s="238"/>
      <c r="J139" s="237">
        <f>ROUND(I139*H139,3)</f>
        <v>0</v>
      </c>
      <c r="K139" s="239"/>
      <c r="L139" s="41"/>
      <c r="M139" s="240" t="s">
        <v>1</v>
      </c>
      <c r="N139" s="241" t="s">
        <v>41</v>
      </c>
      <c r="O139" s="88"/>
      <c r="P139" s="242">
        <f>O139*H139</f>
        <v>0</v>
      </c>
      <c r="Q139" s="242">
        <v>0.20999999999999999</v>
      </c>
      <c r="R139" s="242">
        <f>Q139*H139</f>
        <v>0.20999999999999999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132</v>
      </c>
      <c r="AT139" s="244" t="s">
        <v>128</v>
      </c>
      <c r="AU139" s="244" t="s">
        <v>75</v>
      </c>
      <c r="AY139" s="14" t="s">
        <v>125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133</v>
      </c>
      <c r="BK139" s="246">
        <f>ROUND(I139*H139,3)</f>
        <v>0</v>
      </c>
      <c r="BL139" s="14" t="s">
        <v>132</v>
      </c>
      <c r="BM139" s="244" t="s">
        <v>415</v>
      </c>
    </row>
    <row r="140" s="2" customFormat="1" ht="24" customHeight="1">
      <c r="A140" s="35"/>
      <c r="B140" s="36"/>
      <c r="C140" s="247" t="s">
        <v>239</v>
      </c>
      <c r="D140" s="247" t="s">
        <v>177</v>
      </c>
      <c r="E140" s="248" t="s">
        <v>416</v>
      </c>
      <c r="F140" s="249" t="s">
        <v>417</v>
      </c>
      <c r="G140" s="250" t="s">
        <v>347</v>
      </c>
      <c r="H140" s="251">
        <v>1</v>
      </c>
      <c r="I140" s="252"/>
      <c r="J140" s="251">
        <f>ROUND(I140*H140,3)</f>
        <v>0</v>
      </c>
      <c r="K140" s="253"/>
      <c r="L140" s="254"/>
      <c r="M140" s="255" t="s">
        <v>1</v>
      </c>
      <c r="N140" s="256" t="s">
        <v>41</v>
      </c>
      <c r="O140" s="88"/>
      <c r="P140" s="242">
        <f>O140*H140</f>
        <v>0</v>
      </c>
      <c r="Q140" s="242">
        <v>0.065000000000000002</v>
      </c>
      <c r="R140" s="242">
        <f>Q140*H140</f>
        <v>0.065000000000000002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163</v>
      </c>
      <c r="AT140" s="244" t="s">
        <v>177</v>
      </c>
      <c r="AU140" s="244" t="s">
        <v>75</v>
      </c>
      <c r="AY140" s="14" t="s">
        <v>125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133</v>
      </c>
      <c r="BK140" s="246">
        <f>ROUND(I140*H140,3)</f>
        <v>0</v>
      </c>
      <c r="BL140" s="14" t="s">
        <v>132</v>
      </c>
      <c r="BM140" s="244" t="s">
        <v>418</v>
      </c>
    </row>
    <row r="141" s="2" customFormat="1" ht="16.5" customHeight="1">
      <c r="A141" s="35"/>
      <c r="B141" s="36"/>
      <c r="C141" s="233" t="s">
        <v>243</v>
      </c>
      <c r="D141" s="233" t="s">
        <v>128</v>
      </c>
      <c r="E141" s="234" t="s">
        <v>419</v>
      </c>
      <c r="F141" s="235" t="s">
        <v>420</v>
      </c>
      <c r="G141" s="236" t="s">
        <v>405</v>
      </c>
      <c r="H141" s="237">
        <v>1</v>
      </c>
      <c r="I141" s="238"/>
      <c r="J141" s="237">
        <f>ROUND(I141*H141,3)</f>
        <v>0</v>
      </c>
      <c r="K141" s="239"/>
      <c r="L141" s="41"/>
      <c r="M141" s="240" t="s">
        <v>1</v>
      </c>
      <c r="N141" s="241" t="s">
        <v>41</v>
      </c>
      <c r="O141" s="88"/>
      <c r="P141" s="242">
        <f>O141*H141</f>
        <v>0</v>
      </c>
      <c r="Q141" s="242">
        <v>0.021000000000000001</v>
      </c>
      <c r="R141" s="242">
        <f>Q141*H141</f>
        <v>0.021000000000000001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132</v>
      </c>
      <c r="AT141" s="244" t="s">
        <v>128</v>
      </c>
      <c r="AU141" s="244" t="s">
        <v>75</v>
      </c>
      <c r="AY141" s="14" t="s">
        <v>125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133</v>
      </c>
      <c r="BK141" s="246">
        <f>ROUND(I141*H141,3)</f>
        <v>0</v>
      </c>
      <c r="BL141" s="14" t="s">
        <v>132</v>
      </c>
      <c r="BM141" s="244" t="s">
        <v>421</v>
      </c>
    </row>
    <row r="142" s="2" customFormat="1" ht="24" customHeight="1">
      <c r="A142" s="35"/>
      <c r="B142" s="36"/>
      <c r="C142" s="233" t="s">
        <v>247</v>
      </c>
      <c r="D142" s="233" t="s">
        <v>128</v>
      </c>
      <c r="E142" s="234" t="s">
        <v>422</v>
      </c>
      <c r="F142" s="235" t="s">
        <v>423</v>
      </c>
      <c r="G142" s="236" t="s">
        <v>211</v>
      </c>
      <c r="H142" s="237">
        <v>3.6000000000000001</v>
      </c>
      <c r="I142" s="238"/>
      <c r="J142" s="237">
        <f>ROUND(I142*H142,3)</f>
        <v>0</v>
      </c>
      <c r="K142" s="239"/>
      <c r="L142" s="41"/>
      <c r="M142" s="240" t="s">
        <v>1</v>
      </c>
      <c r="N142" s="241" t="s">
        <v>41</v>
      </c>
      <c r="O142" s="88"/>
      <c r="P142" s="242">
        <f>O142*H142</f>
        <v>0</v>
      </c>
      <c r="Q142" s="242">
        <v>0.01546</v>
      </c>
      <c r="R142" s="242">
        <f>Q142*H142</f>
        <v>0.055655999999999997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132</v>
      </c>
      <c r="AT142" s="244" t="s">
        <v>128</v>
      </c>
      <c r="AU142" s="244" t="s">
        <v>75</v>
      </c>
      <c r="AY142" s="14" t="s">
        <v>125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133</v>
      </c>
      <c r="BK142" s="246">
        <f>ROUND(I142*H142,3)</f>
        <v>0</v>
      </c>
      <c r="BL142" s="14" t="s">
        <v>132</v>
      </c>
      <c r="BM142" s="244" t="s">
        <v>424</v>
      </c>
    </row>
    <row r="143" s="2" customFormat="1" ht="24" customHeight="1">
      <c r="A143" s="35"/>
      <c r="B143" s="36"/>
      <c r="C143" s="233" t="s">
        <v>253</v>
      </c>
      <c r="D143" s="233" t="s">
        <v>128</v>
      </c>
      <c r="E143" s="234" t="s">
        <v>425</v>
      </c>
      <c r="F143" s="235" t="s">
        <v>426</v>
      </c>
      <c r="G143" s="236" t="s">
        <v>220</v>
      </c>
      <c r="H143" s="237">
        <v>1</v>
      </c>
      <c r="I143" s="238"/>
      <c r="J143" s="237">
        <f>ROUND(I143*H143,3)</f>
        <v>0</v>
      </c>
      <c r="K143" s="239"/>
      <c r="L143" s="41"/>
      <c r="M143" s="240" t="s">
        <v>1</v>
      </c>
      <c r="N143" s="241" t="s">
        <v>41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132</v>
      </c>
      <c r="AT143" s="244" t="s">
        <v>128</v>
      </c>
      <c r="AU143" s="244" t="s">
        <v>75</v>
      </c>
      <c r="AY143" s="14" t="s">
        <v>125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133</v>
      </c>
      <c r="BK143" s="246">
        <f>ROUND(I143*H143,3)</f>
        <v>0</v>
      </c>
      <c r="BL143" s="14" t="s">
        <v>132</v>
      </c>
      <c r="BM143" s="244" t="s">
        <v>427</v>
      </c>
    </row>
    <row r="144" s="2" customFormat="1" ht="16.5" customHeight="1">
      <c r="A144" s="35"/>
      <c r="B144" s="36"/>
      <c r="C144" s="233" t="s">
        <v>428</v>
      </c>
      <c r="D144" s="233" t="s">
        <v>128</v>
      </c>
      <c r="E144" s="234" t="s">
        <v>429</v>
      </c>
      <c r="F144" s="235" t="s">
        <v>430</v>
      </c>
      <c r="G144" s="236" t="s">
        <v>336</v>
      </c>
      <c r="H144" s="238"/>
      <c r="I144" s="238"/>
      <c r="J144" s="237">
        <f>ROUND(I144*H144,3)</f>
        <v>0</v>
      </c>
      <c r="K144" s="239"/>
      <c r="L144" s="41"/>
      <c r="M144" s="240" t="s">
        <v>1</v>
      </c>
      <c r="N144" s="241" t="s">
        <v>41</v>
      </c>
      <c r="O144" s="88"/>
      <c r="P144" s="242">
        <f>O144*H144</f>
        <v>0</v>
      </c>
      <c r="Q144" s="242">
        <v>0</v>
      </c>
      <c r="R144" s="242">
        <f>Q144*H144</f>
        <v>0</v>
      </c>
      <c r="S144" s="242">
        <v>0.076999999999999999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132</v>
      </c>
      <c r="AT144" s="244" t="s">
        <v>128</v>
      </c>
      <c r="AU144" s="244" t="s">
        <v>75</v>
      </c>
      <c r="AY144" s="14" t="s">
        <v>125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4" t="s">
        <v>133</v>
      </c>
      <c r="BK144" s="246">
        <f>ROUND(I144*H144,3)</f>
        <v>0</v>
      </c>
      <c r="BL144" s="14" t="s">
        <v>132</v>
      </c>
      <c r="BM144" s="244" t="s">
        <v>431</v>
      </c>
    </row>
    <row r="145" s="2" customFormat="1" ht="16.5" customHeight="1">
      <c r="A145" s="35"/>
      <c r="B145" s="36"/>
      <c r="C145" s="247" t="s">
        <v>432</v>
      </c>
      <c r="D145" s="247" t="s">
        <v>177</v>
      </c>
      <c r="E145" s="248" t="s">
        <v>433</v>
      </c>
      <c r="F145" s="249" t="s">
        <v>434</v>
      </c>
      <c r="G145" s="250" t="s">
        <v>347</v>
      </c>
      <c r="H145" s="251">
        <v>1</v>
      </c>
      <c r="I145" s="252"/>
      <c r="J145" s="251">
        <f>ROUND(I145*H145,3)</f>
        <v>0</v>
      </c>
      <c r="K145" s="253"/>
      <c r="L145" s="254"/>
      <c r="M145" s="255" t="s">
        <v>1</v>
      </c>
      <c r="N145" s="256" t="s">
        <v>41</v>
      </c>
      <c r="O145" s="88"/>
      <c r="P145" s="242">
        <f>O145*H145</f>
        <v>0</v>
      </c>
      <c r="Q145" s="242">
        <v>0.33500000000000002</v>
      </c>
      <c r="R145" s="242">
        <f>Q145*H145</f>
        <v>0.33500000000000002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163</v>
      </c>
      <c r="AT145" s="244" t="s">
        <v>177</v>
      </c>
      <c r="AU145" s="244" t="s">
        <v>75</v>
      </c>
      <c r="AY145" s="14" t="s">
        <v>125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133</v>
      </c>
      <c r="BK145" s="246">
        <f>ROUND(I145*H145,3)</f>
        <v>0</v>
      </c>
      <c r="BL145" s="14" t="s">
        <v>132</v>
      </c>
      <c r="BM145" s="244" t="s">
        <v>435</v>
      </c>
    </row>
    <row r="146" s="2" customFormat="1" ht="16.5" customHeight="1">
      <c r="A146" s="35"/>
      <c r="B146" s="36"/>
      <c r="C146" s="247" t="s">
        <v>436</v>
      </c>
      <c r="D146" s="247" t="s">
        <v>177</v>
      </c>
      <c r="E146" s="248" t="s">
        <v>437</v>
      </c>
      <c r="F146" s="249" t="s">
        <v>438</v>
      </c>
      <c r="G146" s="250" t="s">
        <v>347</v>
      </c>
      <c r="H146" s="251">
        <v>1</v>
      </c>
      <c r="I146" s="252"/>
      <c r="J146" s="251">
        <f>ROUND(I146*H146,3)</f>
        <v>0</v>
      </c>
      <c r="K146" s="253"/>
      <c r="L146" s="254"/>
      <c r="M146" s="255" t="s">
        <v>1</v>
      </c>
      <c r="N146" s="256" t="s">
        <v>41</v>
      </c>
      <c r="O146" s="88"/>
      <c r="P146" s="242">
        <f>O146*H146</f>
        <v>0</v>
      </c>
      <c r="Q146" s="242">
        <v>0.33500000000000002</v>
      </c>
      <c r="R146" s="242">
        <f>Q146*H146</f>
        <v>0.33500000000000002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163</v>
      </c>
      <c r="AT146" s="244" t="s">
        <v>177</v>
      </c>
      <c r="AU146" s="244" t="s">
        <v>75</v>
      </c>
      <c r="AY146" s="14" t="s">
        <v>125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133</v>
      </c>
      <c r="BK146" s="246">
        <f>ROUND(I146*H146,3)</f>
        <v>0</v>
      </c>
      <c r="BL146" s="14" t="s">
        <v>132</v>
      </c>
      <c r="BM146" s="244" t="s">
        <v>439</v>
      </c>
    </row>
    <row r="147" s="2" customFormat="1" ht="16.5" customHeight="1">
      <c r="A147" s="35"/>
      <c r="B147" s="36"/>
      <c r="C147" s="247" t="s">
        <v>440</v>
      </c>
      <c r="D147" s="247" t="s">
        <v>177</v>
      </c>
      <c r="E147" s="248" t="s">
        <v>441</v>
      </c>
      <c r="F147" s="249" t="s">
        <v>442</v>
      </c>
      <c r="G147" s="250" t="s">
        <v>347</v>
      </c>
      <c r="H147" s="251">
        <v>1</v>
      </c>
      <c r="I147" s="252"/>
      <c r="J147" s="251">
        <f>ROUND(I147*H147,3)</f>
        <v>0</v>
      </c>
      <c r="K147" s="253"/>
      <c r="L147" s="254"/>
      <c r="M147" s="255" t="s">
        <v>1</v>
      </c>
      <c r="N147" s="256" t="s">
        <v>41</v>
      </c>
      <c r="O147" s="88"/>
      <c r="P147" s="242">
        <f>O147*H147</f>
        <v>0</v>
      </c>
      <c r="Q147" s="242">
        <v>0.33500000000000002</v>
      </c>
      <c r="R147" s="242">
        <f>Q147*H147</f>
        <v>0.33500000000000002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163</v>
      </c>
      <c r="AT147" s="244" t="s">
        <v>177</v>
      </c>
      <c r="AU147" s="244" t="s">
        <v>75</v>
      </c>
      <c r="AY147" s="14" t="s">
        <v>125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133</v>
      </c>
      <c r="BK147" s="246">
        <f>ROUND(I147*H147,3)</f>
        <v>0</v>
      </c>
      <c r="BL147" s="14" t="s">
        <v>132</v>
      </c>
      <c r="BM147" s="244" t="s">
        <v>443</v>
      </c>
    </row>
    <row r="148" s="2" customFormat="1" ht="16.5" customHeight="1">
      <c r="A148" s="35"/>
      <c r="B148" s="36"/>
      <c r="C148" s="247" t="s">
        <v>197</v>
      </c>
      <c r="D148" s="247" t="s">
        <v>177</v>
      </c>
      <c r="E148" s="248" t="s">
        <v>444</v>
      </c>
      <c r="F148" s="249" t="s">
        <v>445</v>
      </c>
      <c r="G148" s="250" t="s">
        <v>347</v>
      </c>
      <c r="H148" s="251">
        <v>1</v>
      </c>
      <c r="I148" s="252"/>
      <c r="J148" s="251">
        <f>ROUND(I148*H148,3)</f>
        <v>0</v>
      </c>
      <c r="K148" s="253"/>
      <c r="L148" s="254"/>
      <c r="M148" s="255" t="s">
        <v>1</v>
      </c>
      <c r="N148" s="256" t="s">
        <v>41</v>
      </c>
      <c r="O148" s="88"/>
      <c r="P148" s="242">
        <f>O148*H148</f>
        <v>0</v>
      </c>
      <c r="Q148" s="242">
        <v>0.33500000000000002</v>
      </c>
      <c r="R148" s="242">
        <f>Q148*H148</f>
        <v>0.33500000000000002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163</v>
      </c>
      <c r="AT148" s="244" t="s">
        <v>177</v>
      </c>
      <c r="AU148" s="244" t="s">
        <v>75</v>
      </c>
      <c r="AY148" s="14" t="s">
        <v>125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133</v>
      </c>
      <c r="BK148" s="246">
        <f>ROUND(I148*H148,3)</f>
        <v>0</v>
      </c>
      <c r="BL148" s="14" t="s">
        <v>132</v>
      </c>
      <c r="BM148" s="244" t="s">
        <v>446</v>
      </c>
    </row>
    <row r="149" s="2" customFormat="1" ht="16.5" customHeight="1">
      <c r="A149" s="35"/>
      <c r="B149" s="36"/>
      <c r="C149" s="233" t="s">
        <v>447</v>
      </c>
      <c r="D149" s="233" t="s">
        <v>128</v>
      </c>
      <c r="E149" s="234" t="s">
        <v>448</v>
      </c>
      <c r="F149" s="235" t="s">
        <v>449</v>
      </c>
      <c r="G149" s="236" t="s">
        <v>405</v>
      </c>
      <c r="H149" s="237">
        <v>20</v>
      </c>
      <c r="I149" s="238"/>
      <c r="J149" s="237">
        <f>ROUND(I149*H149,3)</f>
        <v>0</v>
      </c>
      <c r="K149" s="239"/>
      <c r="L149" s="41"/>
      <c r="M149" s="240" t="s">
        <v>1</v>
      </c>
      <c r="N149" s="241" t="s">
        <v>41</v>
      </c>
      <c r="O149" s="88"/>
      <c r="P149" s="242">
        <f>O149*H149</f>
        <v>0</v>
      </c>
      <c r="Q149" s="242">
        <v>0.00083000000000000001</v>
      </c>
      <c r="R149" s="242">
        <f>Q149*H149</f>
        <v>0.0166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132</v>
      </c>
      <c r="AT149" s="244" t="s">
        <v>128</v>
      </c>
      <c r="AU149" s="244" t="s">
        <v>75</v>
      </c>
      <c r="AY149" s="14" t="s">
        <v>125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133</v>
      </c>
      <c r="BK149" s="246">
        <f>ROUND(I149*H149,3)</f>
        <v>0</v>
      </c>
      <c r="BL149" s="14" t="s">
        <v>132</v>
      </c>
      <c r="BM149" s="244" t="s">
        <v>450</v>
      </c>
    </row>
    <row r="150" s="2" customFormat="1" ht="16.5" customHeight="1">
      <c r="A150" s="35"/>
      <c r="B150" s="36"/>
      <c r="C150" s="247" t="s">
        <v>451</v>
      </c>
      <c r="D150" s="247" t="s">
        <v>177</v>
      </c>
      <c r="E150" s="248" t="s">
        <v>452</v>
      </c>
      <c r="F150" s="249" t="s">
        <v>453</v>
      </c>
      <c r="G150" s="250" t="s">
        <v>347</v>
      </c>
      <c r="H150" s="251">
        <v>20</v>
      </c>
      <c r="I150" s="252"/>
      <c r="J150" s="251">
        <f>ROUND(I150*H150,3)</f>
        <v>0</v>
      </c>
      <c r="K150" s="253"/>
      <c r="L150" s="254"/>
      <c r="M150" s="255" t="s">
        <v>1</v>
      </c>
      <c r="N150" s="256" t="s">
        <v>41</v>
      </c>
      <c r="O150" s="88"/>
      <c r="P150" s="242">
        <f>O150*H150</f>
        <v>0</v>
      </c>
      <c r="Q150" s="242">
        <v>0</v>
      </c>
      <c r="R150" s="242">
        <f>Q150*H150</f>
        <v>0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163</v>
      </c>
      <c r="AT150" s="244" t="s">
        <v>177</v>
      </c>
      <c r="AU150" s="244" t="s">
        <v>75</v>
      </c>
      <c r="AY150" s="14" t="s">
        <v>125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4" t="s">
        <v>133</v>
      </c>
      <c r="BK150" s="246">
        <f>ROUND(I150*H150,3)</f>
        <v>0</v>
      </c>
      <c r="BL150" s="14" t="s">
        <v>132</v>
      </c>
      <c r="BM150" s="244" t="s">
        <v>454</v>
      </c>
    </row>
    <row r="151" s="2" customFormat="1" ht="24" customHeight="1">
      <c r="A151" s="35"/>
      <c r="B151" s="36"/>
      <c r="C151" s="233" t="s">
        <v>455</v>
      </c>
      <c r="D151" s="233" t="s">
        <v>128</v>
      </c>
      <c r="E151" s="234" t="s">
        <v>456</v>
      </c>
      <c r="F151" s="235" t="s">
        <v>457</v>
      </c>
      <c r="G151" s="236" t="s">
        <v>405</v>
      </c>
      <c r="H151" s="237">
        <v>1</v>
      </c>
      <c r="I151" s="238"/>
      <c r="J151" s="237">
        <f>ROUND(I151*H151,3)</f>
        <v>0</v>
      </c>
      <c r="K151" s="239"/>
      <c r="L151" s="41"/>
      <c r="M151" s="240" t="s">
        <v>1</v>
      </c>
      <c r="N151" s="241" t="s">
        <v>41</v>
      </c>
      <c r="O151" s="88"/>
      <c r="P151" s="242">
        <f>O151*H151</f>
        <v>0</v>
      </c>
      <c r="Q151" s="242">
        <v>0.10287</v>
      </c>
      <c r="R151" s="242">
        <f>Q151*H151</f>
        <v>0.10287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132</v>
      </c>
      <c r="AT151" s="244" t="s">
        <v>128</v>
      </c>
      <c r="AU151" s="244" t="s">
        <v>75</v>
      </c>
      <c r="AY151" s="14" t="s">
        <v>125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133</v>
      </c>
      <c r="BK151" s="246">
        <f>ROUND(I151*H151,3)</f>
        <v>0</v>
      </c>
      <c r="BL151" s="14" t="s">
        <v>132</v>
      </c>
      <c r="BM151" s="244" t="s">
        <v>458</v>
      </c>
    </row>
    <row r="152" s="2" customFormat="1" ht="24" customHeight="1">
      <c r="A152" s="35"/>
      <c r="B152" s="36"/>
      <c r="C152" s="233" t="s">
        <v>459</v>
      </c>
      <c r="D152" s="233" t="s">
        <v>128</v>
      </c>
      <c r="E152" s="234" t="s">
        <v>460</v>
      </c>
      <c r="F152" s="235" t="s">
        <v>461</v>
      </c>
      <c r="G152" s="236" t="s">
        <v>405</v>
      </c>
      <c r="H152" s="237">
        <v>1</v>
      </c>
      <c r="I152" s="238"/>
      <c r="J152" s="237">
        <f>ROUND(I152*H152,3)</f>
        <v>0</v>
      </c>
      <c r="K152" s="239"/>
      <c r="L152" s="41"/>
      <c r="M152" s="240" t="s">
        <v>1</v>
      </c>
      <c r="N152" s="241" t="s">
        <v>41</v>
      </c>
      <c r="O152" s="88"/>
      <c r="P152" s="242">
        <f>O152*H152</f>
        <v>0</v>
      </c>
      <c r="Q152" s="242">
        <v>0.00299</v>
      </c>
      <c r="R152" s="242">
        <f>Q152*H152</f>
        <v>0.00299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132</v>
      </c>
      <c r="AT152" s="244" t="s">
        <v>128</v>
      </c>
      <c r="AU152" s="244" t="s">
        <v>75</v>
      </c>
      <c r="AY152" s="14" t="s">
        <v>125</v>
      </c>
      <c r="BE152" s="245">
        <f>IF(N152="základná",J152,0)</f>
        <v>0</v>
      </c>
      <c r="BF152" s="245">
        <f>IF(N152="znížená",J152,0)</f>
        <v>0</v>
      </c>
      <c r="BG152" s="245">
        <f>IF(N152="zákl. prenesená",J152,0)</f>
        <v>0</v>
      </c>
      <c r="BH152" s="245">
        <f>IF(N152="zníž. prenesená",J152,0)</f>
        <v>0</v>
      </c>
      <c r="BI152" s="245">
        <f>IF(N152="nulová",J152,0)</f>
        <v>0</v>
      </c>
      <c r="BJ152" s="14" t="s">
        <v>133</v>
      </c>
      <c r="BK152" s="246">
        <f>ROUND(I152*H152,3)</f>
        <v>0</v>
      </c>
      <c r="BL152" s="14" t="s">
        <v>132</v>
      </c>
      <c r="BM152" s="244" t="s">
        <v>462</v>
      </c>
    </row>
    <row r="153" s="2" customFormat="1" ht="24" customHeight="1">
      <c r="A153" s="35"/>
      <c r="B153" s="36"/>
      <c r="C153" s="233" t="s">
        <v>463</v>
      </c>
      <c r="D153" s="233" t="s">
        <v>128</v>
      </c>
      <c r="E153" s="234" t="s">
        <v>464</v>
      </c>
      <c r="F153" s="235" t="s">
        <v>465</v>
      </c>
      <c r="G153" s="236" t="s">
        <v>405</v>
      </c>
      <c r="H153" s="237">
        <v>1</v>
      </c>
      <c r="I153" s="238"/>
      <c r="J153" s="237">
        <f>ROUND(I153*H153,3)</f>
        <v>0</v>
      </c>
      <c r="K153" s="239"/>
      <c r="L153" s="41"/>
      <c r="M153" s="240" t="s">
        <v>1</v>
      </c>
      <c r="N153" s="241" t="s">
        <v>41</v>
      </c>
      <c r="O153" s="88"/>
      <c r="P153" s="242">
        <f>O153*H153</f>
        <v>0</v>
      </c>
      <c r="Q153" s="242">
        <v>0.034810000000000001</v>
      </c>
      <c r="R153" s="242">
        <f>Q153*H153</f>
        <v>0.034810000000000001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132</v>
      </c>
      <c r="AT153" s="244" t="s">
        <v>128</v>
      </c>
      <c r="AU153" s="244" t="s">
        <v>75</v>
      </c>
      <c r="AY153" s="14" t="s">
        <v>125</v>
      </c>
      <c r="BE153" s="245">
        <f>IF(N153="základná",J153,0)</f>
        <v>0</v>
      </c>
      <c r="BF153" s="245">
        <f>IF(N153="znížená",J153,0)</f>
        <v>0</v>
      </c>
      <c r="BG153" s="245">
        <f>IF(N153="zákl. prenesená",J153,0)</f>
        <v>0</v>
      </c>
      <c r="BH153" s="245">
        <f>IF(N153="zníž. prenesená",J153,0)</f>
        <v>0</v>
      </c>
      <c r="BI153" s="245">
        <f>IF(N153="nulová",J153,0)</f>
        <v>0</v>
      </c>
      <c r="BJ153" s="14" t="s">
        <v>133</v>
      </c>
      <c r="BK153" s="246">
        <f>ROUND(I153*H153,3)</f>
        <v>0</v>
      </c>
      <c r="BL153" s="14" t="s">
        <v>132</v>
      </c>
      <c r="BM153" s="244" t="s">
        <v>466</v>
      </c>
    </row>
    <row r="154" s="2" customFormat="1" ht="24" customHeight="1">
      <c r="A154" s="35"/>
      <c r="B154" s="36"/>
      <c r="C154" s="233" t="s">
        <v>467</v>
      </c>
      <c r="D154" s="233" t="s">
        <v>128</v>
      </c>
      <c r="E154" s="234" t="s">
        <v>468</v>
      </c>
      <c r="F154" s="235" t="s">
        <v>469</v>
      </c>
      <c r="G154" s="236" t="s">
        <v>405</v>
      </c>
      <c r="H154" s="237">
        <v>3</v>
      </c>
      <c r="I154" s="238"/>
      <c r="J154" s="237">
        <f>ROUND(I154*H154,3)</f>
        <v>0</v>
      </c>
      <c r="K154" s="239"/>
      <c r="L154" s="41"/>
      <c r="M154" s="240" t="s">
        <v>1</v>
      </c>
      <c r="N154" s="241" t="s">
        <v>41</v>
      </c>
      <c r="O154" s="88"/>
      <c r="P154" s="242">
        <f>O154*H154</f>
        <v>0</v>
      </c>
      <c r="Q154" s="242">
        <v>2.0000000000000002E-05</v>
      </c>
      <c r="R154" s="242">
        <f>Q154*H154</f>
        <v>6.0000000000000008E-05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132</v>
      </c>
      <c r="AT154" s="244" t="s">
        <v>128</v>
      </c>
      <c r="AU154" s="244" t="s">
        <v>75</v>
      </c>
      <c r="AY154" s="14" t="s">
        <v>125</v>
      </c>
      <c r="BE154" s="245">
        <f>IF(N154="základná",J154,0)</f>
        <v>0</v>
      </c>
      <c r="BF154" s="245">
        <f>IF(N154="znížená",J154,0)</f>
        <v>0</v>
      </c>
      <c r="BG154" s="245">
        <f>IF(N154="zákl. prenesená",J154,0)</f>
        <v>0</v>
      </c>
      <c r="BH154" s="245">
        <f>IF(N154="zníž. prenesená",J154,0)</f>
        <v>0</v>
      </c>
      <c r="BI154" s="245">
        <f>IF(N154="nulová",J154,0)</f>
        <v>0</v>
      </c>
      <c r="BJ154" s="14" t="s">
        <v>133</v>
      </c>
      <c r="BK154" s="246">
        <f>ROUND(I154*H154,3)</f>
        <v>0</v>
      </c>
      <c r="BL154" s="14" t="s">
        <v>132</v>
      </c>
      <c r="BM154" s="244" t="s">
        <v>470</v>
      </c>
    </row>
    <row r="155" s="2" customFormat="1" ht="24" customHeight="1">
      <c r="A155" s="35"/>
      <c r="B155" s="36"/>
      <c r="C155" s="233" t="s">
        <v>471</v>
      </c>
      <c r="D155" s="233" t="s">
        <v>128</v>
      </c>
      <c r="E155" s="234" t="s">
        <v>472</v>
      </c>
      <c r="F155" s="235" t="s">
        <v>469</v>
      </c>
      <c r="G155" s="236" t="s">
        <v>405</v>
      </c>
      <c r="H155" s="237">
        <v>2</v>
      </c>
      <c r="I155" s="238"/>
      <c r="J155" s="237">
        <f>ROUND(I155*H155,3)</f>
        <v>0</v>
      </c>
      <c r="K155" s="239"/>
      <c r="L155" s="41"/>
      <c r="M155" s="240" t="s">
        <v>1</v>
      </c>
      <c r="N155" s="241" t="s">
        <v>41</v>
      </c>
      <c r="O155" s="88"/>
      <c r="P155" s="242">
        <f>O155*H155</f>
        <v>0</v>
      </c>
      <c r="Q155" s="242">
        <v>2.0000000000000002E-05</v>
      </c>
      <c r="R155" s="242">
        <f>Q155*H155</f>
        <v>4.0000000000000003E-05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132</v>
      </c>
      <c r="AT155" s="244" t="s">
        <v>128</v>
      </c>
      <c r="AU155" s="244" t="s">
        <v>75</v>
      </c>
      <c r="AY155" s="14" t="s">
        <v>125</v>
      </c>
      <c r="BE155" s="245">
        <f>IF(N155="základná",J155,0)</f>
        <v>0</v>
      </c>
      <c r="BF155" s="245">
        <f>IF(N155="znížená",J155,0)</f>
        <v>0</v>
      </c>
      <c r="BG155" s="245">
        <f>IF(N155="zákl. prenesená",J155,0)</f>
        <v>0</v>
      </c>
      <c r="BH155" s="245">
        <f>IF(N155="zníž. prenesená",J155,0)</f>
        <v>0</v>
      </c>
      <c r="BI155" s="245">
        <f>IF(N155="nulová",J155,0)</f>
        <v>0</v>
      </c>
      <c r="BJ155" s="14" t="s">
        <v>133</v>
      </c>
      <c r="BK155" s="246">
        <f>ROUND(I155*H155,3)</f>
        <v>0</v>
      </c>
      <c r="BL155" s="14" t="s">
        <v>132</v>
      </c>
      <c r="BM155" s="244" t="s">
        <v>473</v>
      </c>
    </row>
    <row r="156" s="2" customFormat="1" ht="24" customHeight="1">
      <c r="A156" s="35"/>
      <c r="B156" s="36"/>
      <c r="C156" s="233" t="s">
        <v>474</v>
      </c>
      <c r="D156" s="233" t="s">
        <v>128</v>
      </c>
      <c r="E156" s="234" t="s">
        <v>475</v>
      </c>
      <c r="F156" s="235" t="s">
        <v>476</v>
      </c>
      <c r="G156" s="236" t="s">
        <v>211</v>
      </c>
      <c r="H156" s="237">
        <v>43</v>
      </c>
      <c r="I156" s="238"/>
      <c r="J156" s="237">
        <f>ROUND(I156*H156,3)</f>
        <v>0</v>
      </c>
      <c r="K156" s="239"/>
      <c r="L156" s="41"/>
      <c r="M156" s="240" t="s">
        <v>1</v>
      </c>
      <c r="N156" s="241" t="s">
        <v>41</v>
      </c>
      <c r="O156" s="88"/>
      <c r="P156" s="242">
        <f>O156*H156</f>
        <v>0</v>
      </c>
      <c r="Q156" s="242">
        <v>0.00382</v>
      </c>
      <c r="R156" s="242">
        <f>Q156*H156</f>
        <v>0.16425999999999999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132</v>
      </c>
      <c r="AT156" s="244" t="s">
        <v>128</v>
      </c>
      <c r="AU156" s="244" t="s">
        <v>75</v>
      </c>
      <c r="AY156" s="14" t="s">
        <v>125</v>
      </c>
      <c r="BE156" s="245">
        <f>IF(N156="základná",J156,0)</f>
        <v>0</v>
      </c>
      <c r="BF156" s="245">
        <f>IF(N156="znížená",J156,0)</f>
        <v>0</v>
      </c>
      <c r="BG156" s="245">
        <f>IF(N156="zákl. prenesená",J156,0)</f>
        <v>0</v>
      </c>
      <c r="BH156" s="245">
        <f>IF(N156="zníž. prenesená",J156,0)</f>
        <v>0</v>
      </c>
      <c r="BI156" s="245">
        <f>IF(N156="nulová",J156,0)</f>
        <v>0</v>
      </c>
      <c r="BJ156" s="14" t="s">
        <v>133</v>
      </c>
      <c r="BK156" s="246">
        <f>ROUND(I156*H156,3)</f>
        <v>0</v>
      </c>
      <c r="BL156" s="14" t="s">
        <v>132</v>
      </c>
      <c r="BM156" s="244" t="s">
        <v>477</v>
      </c>
    </row>
    <row r="157" s="2" customFormat="1" ht="24" customHeight="1">
      <c r="A157" s="35"/>
      <c r="B157" s="36"/>
      <c r="C157" s="233" t="s">
        <v>478</v>
      </c>
      <c r="D157" s="233" t="s">
        <v>128</v>
      </c>
      <c r="E157" s="234" t="s">
        <v>479</v>
      </c>
      <c r="F157" s="235" t="s">
        <v>480</v>
      </c>
      <c r="G157" s="236" t="s">
        <v>211</v>
      </c>
      <c r="H157" s="237">
        <v>31</v>
      </c>
      <c r="I157" s="238"/>
      <c r="J157" s="237">
        <f>ROUND(I157*H157,3)</f>
        <v>0</v>
      </c>
      <c r="K157" s="239"/>
      <c r="L157" s="41"/>
      <c r="M157" s="240" t="s">
        <v>1</v>
      </c>
      <c r="N157" s="241" t="s">
        <v>41</v>
      </c>
      <c r="O157" s="88"/>
      <c r="P157" s="242">
        <f>O157*H157</f>
        <v>0</v>
      </c>
      <c r="Q157" s="242">
        <v>0.0049199999999999999</v>
      </c>
      <c r="R157" s="242">
        <f>Q157*H157</f>
        <v>0.15251999999999999</v>
      </c>
      <c r="S157" s="242">
        <v>0</v>
      </c>
      <c r="T157" s="24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4" t="s">
        <v>132</v>
      </c>
      <c r="AT157" s="244" t="s">
        <v>128</v>
      </c>
      <c r="AU157" s="244" t="s">
        <v>75</v>
      </c>
      <c r="AY157" s="14" t="s">
        <v>125</v>
      </c>
      <c r="BE157" s="245">
        <f>IF(N157="základná",J157,0)</f>
        <v>0</v>
      </c>
      <c r="BF157" s="245">
        <f>IF(N157="znížená",J157,0)</f>
        <v>0</v>
      </c>
      <c r="BG157" s="245">
        <f>IF(N157="zákl. prenesená",J157,0)</f>
        <v>0</v>
      </c>
      <c r="BH157" s="245">
        <f>IF(N157="zníž. prenesená",J157,0)</f>
        <v>0</v>
      </c>
      <c r="BI157" s="245">
        <f>IF(N157="nulová",J157,0)</f>
        <v>0</v>
      </c>
      <c r="BJ157" s="14" t="s">
        <v>133</v>
      </c>
      <c r="BK157" s="246">
        <f>ROUND(I157*H157,3)</f>
        <v>0</v>
      </c>
      <c r="BL157" s="14" t="s">
        <v>132</v>
      </c>
      <c r="BM157" s="244" t="s">
        <v>481</v>
      </c>
    </row>
    <row r="158" s="2" customFormat="1" ht="24" customHeight="1">
      <c r="A158" s="35"/>
      <c r="B158" s="36"/>
      <c r="C158" s="233" t="s">
        <v>482</v>
      </c>
      <c r="D158" s="233" t="s">
        <v>128</v>
      </c>
      <c r="E158" s="234" t="s">
        <v>483</v>
      </c>
      <c r="F158" s="235" t="s">
        <v>484</v>
      </c>
      <c r="G158" s="236" t="s">
        <v>211</v>
      </c>
      <c r="H158" s="237">
        <v>5</v>
      </c>
      <c r="I158" s="238"/>
      <c r="J158" s="237">
        <f>ROUND(I158*H158,3)</f>
        <v>0</v>
      </c>
      <c r="K158" s="239"/>
      <c r="L158" s="41"/>
      <c r="M158" s="240" t="s">
        <v>1</v>
      </c>
      <c r="N158" s="241" t="s">
        <v>41</v>
      </c>
      <c r="O158" s="88"/>
      <c r="P158" s="242">
        <f>O158*H158</f>
        <v>0</v>
      </c>
      <c r="Q158" s="242">
        <v>0.0062100000000000002</v>
      </c>
      <c r="R158" s="242">
        <f>Q158*H158</f>
        <v>0.031050000000000001</v>
      </c>
      <c r="S158" s="242">
        <v>0</v>
      </c>
      <c r="T158" s="24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132</v>
      </c>
      <c r="AT158" s="244" t="s">
        <v>128</v>
      </c>
      <c r="AU158" s="244" t="s">
        <v>75</v>
      </c>
      <c r="AY158" s="14" t="s">
        <v>125</v>
      </c>
      <c r="BE158" s="245">
        <f>IF(N158="základná",J158,0)</f>
        <v>0</v>
      </c>
      <c r="BF158" s="245">
        <f>IF(N158="znížená",J158,0)</f>
        <v>0</v>
      </c>
      <c r="BG158" s="245">
        <f>IF(N158="zákl. prenesená",J158,0)</f>
        <v>0</v>
      </c>
      <c r="BH158" s="245">
        <f>IF(N158="zníž. prenesená",J158,0)</f>
        <v>0</v>
      </c>
      <c r="BI158" s="245">
        <f>IF(N158="nulová",J158,0)</f>
        <v>0</v>
      </c>
      <c r="BJ158" s="14" t="s">
        <v>133</v>
      </c>
      <c r="BK158" s="246">
        <f>ROUND(I158*H158,3)</f>
        <v>0</v>
      </c>
      <c r="BL158" s="14" t="s">
        <v>132</v>
      </c>
      <c r="BM158" s="244" t="s">
        <v>485</v>
      </c>
    </row>
    <row r="159" s="2" customFormat="1" ht="16.5" customHeight="1">
      <c r="A159" s="35"/>
      <c r="B159" s="36"/>
      <c r="C159" s="233" t="s">
        <v>486</v>
      </c>
      <c r="D159" s="233" t="s">
        <v>128</v>
      </c>
      <c r="E159" s="234" t="s">
        <v>487</v>
      </c>
      <c r="F159" s="235" t="s">
        <v>488</v>
      </c>
      <c r="G159" s="236" t="s">
        <v>211</v>
      </c>
      <c r="H159" s="237">
        <v>10</v>
      </c>
      <c r="I159" s="238"/>
      <c r="J159" s="237">
        <f>ROUND(I159*H159,3)</f>
        <v>0</v>
      </c>
      <c r="K159" s="239"/>
      <c r="L159" s="41"/>
      <c r="M159" s="240" t="s">
        <v>1</v>
      </c>
      <c r="N159" s="241" t="s">
        <v>41</v>
      </c>
      <c r="O159" s="88"/>
      <c r="P159" s="242">
        <f>O159*H159</f>
        <v>0</v>
      </c>
      <c r="Q159" s="242">
        <v>0.0080099999999999998</v>
      </c>
      <c r="R159" s="242">
        <f>Q159*H159</f>
        <v>0.080100000000000005</v>
      </c>
      <c r="S159" s="242">
        <v>0</v>
      </c>
      <c r="T159" s="24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132</v>
      </c>
      <c r="AT159" s="244" t="s">
        <v>128</v>
      </c>
      <c r="AU159" s="244" t="s">
        <v>75</v>
      </c>
      <c r="AY159" s="14" t="s">
        <v>125</v>
      </c>
      <c r="BE159" s="245">
        <f>IF(N159="základná",J159,0)</f>
        <v>0</v>
      </c>
      <c r="BF159" s="245">
        <f>IF(N159="znížená",J159,0)</f>
        <v>0</v>
      </c>
      <c r="BG159" s="245">
        <f>IF(N159="zákl. prenesená",J159,0)</f>
        <v>0</v>
      </c>
      <c r="BH159" s="245">
        <f>IF(N159="zníž. prenesená",J159,0)</f>
        <v>0</v>
      </c>
      <c r="BI159" s="245">
        <f>IF(N159="nulová",J159,0)</f>
        <v>0</v>
      </c>
      <c r="BJ159" s="14" t="s">
        <v>133</v>
      </c>
      <c r="BK159" s="246">
        <f>ROUND(I159*H159,3)</f>
        <v>0</v>
      </c>
      <c r="BL159" s="14" t="s">
        <v>132</v>
      </c>
      <c r="BM159" s="244" t="s">
        <v>489</v>
      </c>
    </row>
    <row r="160" s="2" customFormat="1" ht="16.5" customHeight="1">
      <c r="A160" s="35"/>
      <c r="B160" s="36"/>
      <c r="C160" s="233" t="s">
        <v>490</v>
      </c>
      <c r="D160" s="233" t="s">
        <v>128</v>
      </c>
      <c r="E160" s="234" t="s">
        <v>491</v>
      </c>
      <c r="F160" s="235" t="s">
        <v>492</v>
      </c>
      <c r="G160" s="236" t="s">
        <v>211</v>
      </c>
      <c r="H160" s="237">
        <v>39</v>
      </c>
      <c r="I160" s="238"/>
      <c r="J160" s="237">
        <f>ROUND(I160*H160,3)</f>
        <v>0</v>
      </c>
      <c r="K160" s="239"/>
      <c r="L160" s="41"/>
      <c r="M160" s="240" t="s">
        <v>1</v>
      </c>
      <c r="N160" s="241" t="s">
        <v>41</v>
      </c>
      <c r="O160" s="88"/>
      <c r="P160" s="242">
        <f>O160*H160</f>
        <v>0</v>
      </c>
      <c r="Q160" s="242">
        <v>0.01042</v>
      </c>
      <c r="R160" s="242">
        <f>Q160*H160</f>
        <v>0.40638000000000002</v>
      </c>
      <c r="S160" s="242">
        <v>0</v>
      </c>
      <c r="T160" s="24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4" t="s">
        <v>132</v>
      </c>
      <c r="AT160" s="244" t="s">
        <v>128</v>
      </c>
      <c r="AU160" s="244" t="s">
        <v>75</v>
      </c>
      <c r="AY160" s="14" t="s">
        <v>125</v>
      </c>
      <c r="BE160" s="245">
        <f>IF(N160="základná",J160,0)</f>
        <v>0</v>
      </c>
      <c r="BF160" s="245">
        <f>IF(N160="znížená",J160,0)</f>
        <v>0</v>
      </c>
      <c r="BG160" s="245">
        <f>IF(N160="zákl. prenesená",J160,0)</f>
        <v>0</v>
      </c>
      <c r="BH160" s="245">
        <f>IF(N160="zníž. prenesená",J160,0)</f>
        <v>0</v>
      </c>
      <c r="BI160" s="245">
        <f>IF(N160="nulová",J160,0)</f>
        <v>0</v>
      </c>
      <c r="BJ160" s="14" t="s">
        <v>133</v>
      </c>
      <c r="BK160" s="246">
        <f>ROUND(I160*H160,3)</f>
        <v>0</v>
      </c>
      <c r="BL160" s="14" t="s">
        <v>132</v>
      </c>
      <c r="BM160" s="244" t="s">
        <v>493</v>
      </c>
    </row>
    <row r="161" s="2" customFormat="1" ht="24" customHeight="1">
      <c r="A161" s="35"/>
      <c r="B161" s="36"/>
      <c r="C161" s="233" t="s">
        <v>494</v>
      </c>
      <c r="D161" s="233" t="s">
        <v>128</v>
      </c>
      <c r="E161" s="234" t="s">
        <v>495</v>
      </c>
      <c r="F161" s="235" t="s">
        <v>496</v>
      </c>
      <c r="G161" s="236" t="s">
        <v>211</v>
      </c>
      <c r="H161" s="237">
        <v>93</v>
      </c>
      <c r="I161" s="238"/>
      <c r="J161" s="237">
        <f>ROUND(I161*H161,3)</f>
        <v>0</v>
      </c>
      <c r="K161" s="239"/>
      <c r="L161" s="41"/>
      <c r="M161" s="240" t="s">
        <v>1</v>
      </c>
      <c r="N161" s="241" t="s">
        <v>41</v>
      </c>
      <c r="O161" s="88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132</v>
      </c>
      <c r="AT161" s="244" t="s">
        <v>128</v>
      </c>
      <c r="AU161" s="244" t="s">
        <v>75</v>
      </c>
      <c r="AY161" s="14" t="s">
        <v>125</v>
      </c>
      <c r="BE161" s="245">
        <f>IF(N161="základná",J161,0)</f>
        <v>0</v>
      </c>
      <c r="BF161" s="245">
        <f>IF(N161="znížená",J161,0)</f>
        <v>0</v>
      </c>
      <c r="BG161" s="245">
        <f>IF(N161="zákl. prenesená",J161,0)</f>
        <v>0</v>
      </c>
      <c r="BH161" s="245">
        <f>IF(N161="zníž. prenesená",J161,0)</f>
        <v>0</v>
      </c>
      <c r="BI161" s="245">
        <f>IF(N161="nulová",J161,0)</f>
        <v>0</v>
      </c>
      <c r="BJ161" s="14" t="s">
        <v>133</v>
      </c>
      <c r="BK161" s="246">
        <f>ROUND(I161*H161,3)</f>
        <v>0</v>
      </c>
      <c r="BL161" s="14" t="s">
        <v>132</v>
      </c>
      <c r="BM161" s="244" t="s">
        <v>497</v>
      </c>
    </row>
    <row r="162" s="2" customFormat="1" ht="24" customHeight="1">
      <c r="A162" s="35"/>
      <c r="B162" s="36"/>
      <c r="C162" s="233" t="s">
        <v>498</v>
      </c>
      <c r="D162" s="233" t="s">
        <v>128</v>
      </c>
      <c r="E162" s="234" t="s">
        <v>499</v>
      </c>
      <c r="F162" s="235" t="s">
        <v>500</v>
      </c>
      <c r="G162" s="236" t="s">
        <v>211</v>
      </c>
      <c r="H162" s="237">
        <v>5</v>
      </c>
      <c r="I162" s="238"/>
      <c r="J162" s="237">
        <f>ROUND(I162*H162,3)</f>
        <v>0</v>
      </c>
      <c r="K162" s="239"/>
      <c r="L162" s="41"/>
      <c r="M162" s="240" t="s">
        <v>1</v>
      </c>
      <c r="N162" s="241" t="s">
        <v>41</v>
      </c>
      <c r="O162" s="88"/>
      <c r="P162" s="242">
        <f>O162*H162</f>
        <v>0</v>
      </c>
      <c r="Q162" s="242">
        <v>0</v>
      </c>
      <c r="R162" s="242">
        <f>Q162*H162</f>
        <v>0</v>
      </c>
      <c r="S162" s="242">
        <v>0</v>
      </c>
      <c r="T162" s="24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4" t="s">
        <v>132</v>
      </c>
      <c r="AT162" s="244" t="s">
        <v>128</v>
      </c>
      <c r="AU162" s="244" t="s">
        <v>75</v>
      </c>
      <c r="AY162" s="14" t="s">
        <v>125</v>
      </c>
      <c r="BE162" s="245">
        <f>IF(N162="základná",J162,0)</f>
        <v>0</v>
      </c>
      <c r="BF162" s="245">
        <f>IF(N162="znížená",J162,0)</f>
        <v>0</v>
      </c>
      <c r="BG162" s="245">
        <f>IF(N162="zákl. prenesená",J162,0)</f>
        <v>0</v>
      </c>
      <c r="BH162" s="245">
        <f>IF(N162="zníž. prenesená",J162,0)</f>
        <v>0</v>
      </c>
      <c r="BI162" s="245">
        <f>IF(N162="nulová",J162,0)</f>
        <v>0</v>
      </c>
      <c r="BJ162" s="14" t="s">
        <v>133</v>
      </c>
      <c r="BK162" s="246">
        <f>ROUND(I162*H162,3)</f>
        <v>0</v>
      </c>
      <c r="BL162" s="14" t="s">
        <v>132</v>
      </c>
      <c r="BM162" s="244" t="s">
        <v>501</v>
      </c>
    </row>
    <row r="163" s="2" customFormat="1" ht="24" customHeight="1">
      <c r="A163" s="35"/>
      <c r="B163" s="36"/>
      <c r="C163" s="233" t="s">
        <v>502</v>
      </c>
      <c r="D163" s="233" t="s">
        <v>128</v>
      </c>
      <c r="E163" s="234" t="s">
        <v>503</v>
      </c>
      <c r="F163" s="235" t="s">
        <v>504</v>
      </c>
      <c r="G163" s="236" t="s">
        <v>211</v>
      </c>
      <c r="H163" s="237">
        <v>49</v>
      </c>
      <c r="I163" s="238"/>
      <c r="J163" s="237">
        <f>ROUND(I163*H163,3)</f>
        <v>0</v>
      </c>
      <c r="K163" s="239"/>
      <c r="L163" s="41"/>
      <c r="M163" s="240" t="s">
        <v>1</v>
      </c>
      <c r="N163" s="241" t="s">
        <v>41</v>
      </c>
      <c r="O163" s="88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4" t="s">
        <v>132</v>
      </c>
      <c r="AT163" s="244" t="s">
        <v>128</v>
      </c>
      <c r="AU163" s="244" t="s">
        <v>75</v>
      </c>
      <c r="AY163" s="14" t="s">
        <v>125</v>
      </c>
      <c r="BE163" s="245">
        <f>IF(N163="základná",J163,0)</f>
        <v>0</v>
      </c>
      <c r="BF163" s="245">
        <f>IF(N163="znížená",J163,0)</f>
        <v>0</v>
      </c>
      <c r="BG163" s="245">
        <f>IF(N163="zákl. prenesená",J163,0)</f>
        <v>0</v>
      </c>
      <c r="BH163" s="245">
        <f>IF(N163="zníž. prenesená",J163,0)</f>
        <v>0</v>
      </c>
      <c r="BI163" s="245">
        <f>IF(N163="nulová",J163,0)</f>
        <v>0</v>
      </c>
      <c r="BJ163" s="14" t="s">
        <v>133</v>
      </c>
      <c r="BK163" s="246">
        <f>ROUND(I163*H163,3)</f>
        <v>0</v>
      </c>
      <c r="BL163" s="14" t="s">
        <v>132</v>
      </c>
      <c r="BM163" s="244" t="s">
        <v>505</v>
      </c>
    </row>
    <row r="164" s="2" customFormat="1" ht="16.5" customHeight="1">
      <c r="A164" s="35"/>
      <c r="B164" s="36"/>
      <c r="C164" s="233" t="s">
        <v>506</v>
      </c>
      <c r="D164" s="233" t="s">
        <v>128</v>
      </c>
      <c r="E164" s="234" t="s">
        <v>507</v>
      </c>
      <c r="F164" s="235" t="s">
        <v>508</v>
      </c>
      <c r="G164" s="236" t="s">
        <v>347</v>
      </c>
      <c r="H164" s="237">
        <v>6</v>
      </c>
      <c r="I164" s="238"/>
      <c r="J164" s="237">
        <f>ROUND(I164*H164,3)</f>
        <v>0</v>
      </c>
      <c r="K164" s="239"/>
      <c r="L164" s="41"/>
      <c r="M164" s="240" t="s">
        <v>1</v>
      </c>
      <c r="N164" s="241" t="s">
        <v>41</v>
      </c>
      <c r="O164" s="88"/>
      <c r="P164" s="242">
        <f>O164*H164</f>
        <v>0</v>
      </c>
      <c r="Q164" s="242">
        <v>0.00108</v>
      </c>
      <c r="R164" s="242">
        <f>Q164*H164</f>
        <v>0.0064799999999999996</v>
      </c>
      <c r="S164" s="242">
        <v>0</v>
      </c>
      <c r="T164" s="24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4" t="s">
        <v>132</v>
      </c>
      <c r="AT164" s="244" t="s">
        <v>128</v>
      </c>
      <c r="AU164" s="244" t="s">
        <v>75</v>
      </c>
      <c r="AY164" s="14" t="s">
        <v>125</v>
      </c>
      <c r="BE164" s="245">
        <f>IF(N164="základná",J164,0)</f>
        <v>0</v>
      </c>
      <c r="BF164" s="245">
        <f>IF(N164="znížená",J164,0)</f>
        <v>0</v>
      </c>
      <c r="BG164" s="245">
        <f>IF(N164="zákl. prenesená",J164,0)</f>
        <v>0</v>
      </c>
      <c r="BH164" s="245">
        <f>IF(N164="zníž. prenesená",J164,0)</f>
        <v>0</v>
      </c>
      <c r="BI164" s="245">
        <f>IF(N164="nulová",J164,0)</f>
        <v>0</v>
      </c>
      <c r="BJ164" s="14" t="s">
        <v>133</v>
      </c>
      <c r="BK164" s="246">
        <f>ROUND(I164*H164,3)</f>
        <v>0</v>
      </c>
      <c r="BL164" s="14" t="s">
        <v>132</v>
      </c>
      <c r="BM164" s="244" t="s">
        <v>509</v>
      </c>
    </row>
    <row r="165" s="2" customFormat="1" ht="16.5" customHeight="1">
      <c r="A165" s="35"/>
      <c r="B165" s="36"/>
      <c r="C165" s="233" t="s">
        <v>510</v>
      </c>
      <c r="D165" s="233" t="s">
        <v>128</v>
      </c>
      <c r="E165" s="234" t="s">
        <v>511</v>
      </c>
      <c r="F165" s="235" t="s">
        <v>512</v>
      </c>
      <c r="G165" s="236" t="s">
        <v>347</v>
      </c>
      <c r="H165" s="237">
        <v>1</v>
      </c>
      <c r="I165" s="238"/>
      <c r="J165" s="237">
        <f>ROUND(I165*H165,3)</f>
        <v>0</v>
      </c>
      <c r="K165" s="239"/>
      <c r="L165" s="41"/>
      <c r="M165" s="240" t="s">
        <v>1</v>
      </c>
      <c r="N165" s="241" t="s">
        <v>41</v>
      </c>
      <c r="O165" s="88"/>
      <c r="P165" s="242">
        <f>O165*H165</f>
        <v>0</v>
      </c>
      <c r="Q165" s="242">
        <v>0.00033</v>
      </c>
      <c r="R165" s="242">
        <f>Q165*H165</f>
        <v>0.00033</v>
      </c>
      <c r="S165" s="242">
        <v>0</v>
      </c>
      <c r="T165" s="24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4" t="s">
        <v>132</v>
      </c>
      <c r="AT165" s="244" t="s">
        <v>128</v>
      </c>
      <c r="AU165" s="244" t="s">
        <v>75</v>
      </c>
      <c r="AY165" s="14" t="s">
        <v>125</v>
      </c>
      <c r="BE165" s="245">
        <f>IF(N165="základná",J165,0)</f>
        <v>0</v>
      </c>
      <c r="BF165" s="245">
        <f>IF(N165="znížená",J165,0)</f>
        <v>0</v>
      </c>
      <c r="BG165" s="245">
        <f>IF(N165="zákl. prenesená",J165,0)</f>
        <v>0</v>
      </c>
      <c r="BH165" s="245">
        <f>IF(N165="zníž. prenesená",J165,0)</f>
        <v>0</v>
      </c>
      <c r="BI165" s="245">
        <f>IF(N165="nulová",J165,0)</f>
        <v>0</v>
      </c>
      <c r="BJ165" s="14" t="s">
        <v>133</v>
      </c>
      <c r="BK165" s="246">
        <f>ROUND(I165*H165,3)</f>
        <v>0</v>
      </c>
      <c r="BL165" s="14" t="s">
        <v>132</v>
      </c>
      <c r="BM165" s="244" t="s">
        <v>513</v>
      </c>
    </row>
    <row r="166" s="2" customFormat="1" ht="16.5" customHeight="1">
      <c r="A166" s="35"/>
      <c r="B166" s="36"/>
      <c r="C166" s="233" t="s">
        <v>514</v>
      </c>
      <c r="D166" s="233" t="s">
        <v>128</v>
      </c>
      <c r="E166" s="234" t="s">
        <v>515</v>
      </c>
      <c r="F166" s="235" t="s">
        <v>516</v>
      </c>
      <c r="G166" s="236" t="s">
        <v>347</v>
      </c>
      <c r="H166" s="237">
        <v>2</v>
      </c>
      <c r="I166" s="238"/>
      <c r="J166" s="237">
        <f>ROUND(I166*H166,3)</f>
        <v>0</v>
      </c>
      <c r="K166" s="239"/>
      <c r="L166" s="41"/>
      <c r="M166" s="240" t="s">
        <v>1</v>
      </c>
      <c r="N166" s="241" t="s">
        <v>41</v>
      </c>
      <c r="O166" s="88"/>
      <c r="P166" s="242">
        <f>O166*H166</f>
        <v>0</v>
      </c>
      <c r="Q166" s="242">
        <v>0.00052999999999999998</v>
      </c>
      <c r="R166" s="242">
        <f>Q166*H166</f>
        <v>0.00106</v>
      </c>
      <c r="S166" s="242">
        <v>0</v>
      </c>
      <c r="T166" s="24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4" t="s">
        <v>132</v>
      </c>
      <c r="AT166" s="244" t="s">
        <v>128</v>
      </c>
      <c r="AU166" s="244" t="s">
        <v>75</v>
      </c>
      <c r="AY166" s="14" t="s">
        <v>125</v>
      </c>
      <c r="BE166" s="245">
        <f>IF(N166="základná",J166,0)</f>
        <v>0</v>
      </c>
      <c r="BF166" s="245">
        <f>IF(N166="znížená",J166,0)</f>
        <v>0</v>
      </c>
      <c r="BG166" s="245">
        <f>IF(N166="zákl. prenesená",J166,0)</f>
        <v>0</v>
      </c>
      <c r="BH166" s="245">
        <f>IF(N166="zníž. prenesená",J166,0)</f>
        <v>0</v>
      </c>
      <c r="BI166" s="245">
        <f>IF(N166="nulová",J166,0)</f>
        <v>0</v>
      </c>
      <c r="BJ166" s="14" t="s">
        <v>133</v>
      </c>
      <c r="BK166" s="246">
        <f>ROUND(I166*H166,3)</f>
        <v>0</v>
      </c>
      <c r="BL166" s="14" t="s">
        <v>132</v>
      </c>
      <c r="BM166" s="244" t="s">
        <v>517</v>
      </c>
    </row>
    <row r="167" s="2" customFormat="1" ht="16.5" customHeight="1">
      <c r="A167" s="35"/>
      <c r="B167" s="36"/>
      <c r="C167" s="233" t="s">
        <v>518</v>
      </c>
      <c r="D167" s="233" t="s">
        <v>128</v>
      </c>
      <c r="E167" s="234" t="s">
        <v>519</v>
      </c>
      <c r="F167" s="235" t="s">
        <v>520</v>
      </c>
      <c r="G167" s="236" t="s">
        <v>347</v>
      </c>
      <c r="H167" s="237">
        <v>2</v>
      </c>
      <c r="I167" s="238"/>
      <c r="J167" s="237">
        <f>ROUND(I167*H167,3)</f>
        <v>0</v>
      </c>
      <c r="K167" s="239"/>
      <c r="L167" s="41"/>
      <c r="M167" s="240" t="s">
        <v>1</v>
      </c>
      <c r="N167" s="241" t="s">
        <v>41</v>
      </c>
      <c r="O167" s="88"/>
      <c r="P167" s="242">
        <f>O167*H167</f>
        <v>0</v>
      </c>
      <c r="Q167" s="242">
        <v>0.00038999999999999999</v>
      </c>
      <c r="R167" s="242">
        <f>Q167*H167</f>
        <v>0.00077999999999999999</v>
      </c>
      <c r="S167" s="242">
        <v>0</v>
      </c>
      <c r="T167" s="24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4" t="s">
        <v>132</v>
      </c>
      <c r="AT167" s="244" t="s">
        <v>128</v>
      </c>
      <c r="AU167" s="244" t="s">
        <v>75</v>
      </c>
      <c r="AY167" s="14" t="s">
        <v>125</v>
      </c>
      <c r="BE167" s="245">
        <f>IF(N167="základná",J167,0)</f>
        <v>0</v>
      </c>
      <c r="BF167" s="245">
        <f>IF(N167="znížená",J167,0)</f>
        <v>0</v>
      </c>
      <c r="BG167" s="245">
        <f>IF(N167="zákl. prenesená",J167,0)</f>
        <v>0</v>
      </c>
      <c r="BH167" s="245">
        <f>IF(N167="zníž. prenesená",J167,0)</f>
        <v>0</v>
      </c>
      <c r="BI167" s="245">
        <f>IF(N167="nulová",J167,0)</f>
        <v>0</v>
      </c>
      <c r="BJ167" s="14" t="s">
        <v>133</v>
      </c>
      <c r="BK167" s="246">
        <f>ROUND(I167*H167,3)</f>
        <v>0</v>
      </c>
      <c r="BL167" s="14" t="s">
        <v>132</v>
      </c>
      <c r="BM167" s="244" t="s">
        <v>521</v>
      </c>
    </row>
    <row r="168" s="2" customFormat="1" ht="16.5" customHeight="1">
      <c r="A168" s="35"/>
      <c r="B168" s="36"/>
      <c r="C168" s="233" t="s">
        <v>522</v>
      </c>
      <c r="D168" s="233" t="s">
        <v>128</v>
      </c>
      <c r="E168" s="234" t="s">
        <v>523</v>
      </c>
      <c r="F168" s="235" t="s">
        <v>524</v>
      </c>
      <c r="G168" s="236" t="s">
        <v>347</v>
      </c>
      <c r="H168" s="237">
        <v>8</v>
      </c>
      <c r="I168" s="238"/>
      <c r="J168" s="237">
        <f>ROUND(I168*H168,3)</f>
        <v>0</v>
      </c>
      <c r="K168" s="239"/>
      <c r="L168" s="41"/>
      <c r="M168" s="240" t="s">
        <v>1</v>
      </c>
      <c r="N168" s="241" t="s">
        <v>41</v>
      </c>
      <c r="O168" s="88"/>
      <c r="P168" s="242">
        <f>O168*H168</f>
        <v>0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4" t="s">
        <v>132</v>
      </c>
      <c r="AT168" s="244" t="s">
        <v>128</v>
      </c>
      <c r="AU168" s="244" t="s">
        <v>75</v>
      </c>
      <c r="AY168" s="14" t="s">
        <v>125</v>
      </c>
      <c r="BE168" s="245">
        <f>IF(N168="základná",J168,0)</f>
        <v>0</v>
      </c>
      <c r="BF168" s="245">
        <f>IF(N168="znížená",J168,0)</f>
        <v>0</v>
      </c>
      <c r="BG168" s="245">
        <f>IF(N168="zákl. prenesená",J168,0)</f>
        <v>0</v>
      </c>
      <c r="BH168" s="245">
        <f>IF(N168="zníž. prenesená",J168,0)</f>
        <v>0</v>
      </c>
      <c r="BI168" s="245">
        <f>IF(N168="nulová",J168,0)</f>
        <v>0</v>
      </c>
      <c r="BJ168" s="14" t="s">
        <v>133</v>
      </c>
      <c r="BK168" s="246">
        <f>ROUND(I168*H168,3)</f>
        <v>0</v>
      </c>
      <c r="BL168" s="14" t="s">
        <v>132</v>
      </c>
      <c r="BM168" s="244" t="s">
        <v>525</v>
      </c>
    </row>
    <row r="169" s="2" customFormat="1" ht="16.5" customHeight="1">
      <c r="A169" s="35"/>
      <c r="B169" s="36"/>
      <c r="C169" s="247" t="s">
        <v>526</v>
      </c>
      <c r="D169" s="247" t="s">
        <v>177</v>
      </c>
      <c r="E169" s="248" t="s">
        <v>527</v>
      </c>
      <c r="F169" s="249" t="s">
        <v>528</v>
      </c>
      <c r="G169" s="250" t="s">
        <v>347</v>
      </c>
      <c r="H169" s="251">
        <v>8</v>
      </c>
      <c r="I169" s="252"/>
      <c r="J169" s="251">
        <f>ROUND(I169*H169,3)</f>
        <v>0</v>
      </c>
      <c r="K169" s="253"/>
      <c r="L169" s="254"/>
      <c r="M169" s="255" t="s">
        <v>1</v>
      </c>
      <c r="N169" s="256" t="s">
        <v>41</v>
      </c>
      <c r="O169" s="88"/>
      <c r="P169" s="242">
        <f>O169*H169</f>
        <v>0</v>
      </c>
      <c r="Q169" s="242">
        <v>0</v>
      </c>
      <c r="R169" s="242">
        <f>Q169*H169</f>
        <v>0</v>
      </c>
      <c r="S169" s="242">
        <v>0</v>
      </c>
      <c r="T169" s="24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4" t="s">
        <v>163</v>
      </c>
      <c r="AT169" s="244" t="s">
        <v>177</v>
      </c>
      <c r="AU169" s="244" t="s">
        <v>75</v>
      </c>
      <c r="AY169" s="14" t="s">
        <v>125</v>
      </c>
      <c r="BE169" s="245">
        <f>IF(N169="základná",J169,0)</f>
        <v>0</v>
      </c>
      <c r="BF169" s="245">
        <f>IF(N169="znížená",J169,0)</f>
        <v>0</v>
      </c>
      <c r="BG169" s="245">
        <f>IF(N169="zákl. prenesená",J169,0)</f>
        <v>0</v>
      </c>
      <c r="BH169" s="245">
        <f>IF(N169="zníž. prenesená",J169,0)</f>
        <v>0</v>
      </c>
      <c r="BI169" s="245">
        <f>IF(N169="nulová",J169,0)</f>
        <v>0</v>
      </c>
      <c r="BJ169" s="14" t="s">
        <v>133</v>
      </c>
      <c r="BK169" s="246">
        <f>ROUND(I169*H169,3)</f>
        <v>0</v>
      </c>
      <c r="BL169" s="14" t="s">
        <v>132</v>
      </c>
      <c r="BM169" s="244" t="s">
        <v>529</v>
      </c>
    </row>
    <row r="170" s="2" customFormat="1" ht="16.5" customHeight="1">
      <c r="A170" s="35"/>
      <c r="B170" s="36"/>
      <c r="C170" s="233" t="s">
        <v>530</v>
      </c>
      <c r="D170" s="233" t="s">
        <v>128</v>
      </c>
      <c r="E170" s="234" t="s">
        <v>531</v>
      </c>
      <c r="F170" s="235" t="s">
        <v>532</v>
      </c>
      <c r="G170" s="236" t="s">
        <v>347</v>
      </c>
      <c r="H170" s="237">
        <v>3</v>
      </c>
      <c r="I170" s="238"/>
      <c r="J170" s="237">
        <f>ROUND(I170*H170,3)</f>
        <v>0</v>
      </c>
      <c r="K170" s="239"/>
      <c r="L170" s="41"/>
      <c r="M170" s="240" t="s">
        <v>1</v>
      </c>
      <c r="N170" s="241" t="s">
        <v>41</v>
      </c>
      <c r="O170" s="88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4" t="s">
        <v>132</v>
      </c>
      <c r="AT170" s="244" t="s">
        <v>128</v>
      </c>
      <c r="AU170" s="244" t="s">
        <v>75</v>
      </c>
      <c r="AY170" s="14" t="s">
        <v>125</v>
      </c>
      <c r="BE170" s="245">
        <f>IF(N170="základná",J170,0)</f>
        <v>0</v>
      </c>
      <c r="BF170" s="245">
        <f>IF(N170="znížená",J170,0)</f>
        <v>0</v>
      </c>
      <c r="BG170" s="245">
        <f>IF(N170="zákl. prenesená",J170,0)</f>
        <v>0</v>
      </c>
      <c r="BH170" s="245">
        <f>IF(N170="zníž. prenesená",J170,0)</f>
        <v>0</v>
      </c>
      <c r="BI170" s="245">
        <f>IF(N170="nulová",J170,0)</f>
        <v>0</v>
      </c>
      <c r="BJ170" s="14" t="s">
        <v>133</v>
      </c>
      <c r="BK170" s="246">
        <f>ROUND(I170*H170,3)</f>
        <v>0</v>
      </c>
      <c r="BL170" s="14" t="s">
        <v>132</v>
      </c>
      <c r="BM170" s="244" t="s">
        <v>533</v>
      </c>
    </row>
    <row r="171" s="2" customFormat="1" ht="16.5" customHeight="1">
      <c r="A171" s="35"/>
      <c r="B171" s="36"/>
      <c r="C171" s="247" t="s">
        <v>534</v>
      </c>
      <c r="D171" s="247" t="s">
        <v>177</v>
      </c>
      <c r="E171" s="248" t="s">
        <v>535</v>
      </c>
      <c r="F171" s="249" t="s">
        <v>536</v>
      </c>
      <c r="G171" s="250" t="s">
        <v>347</v>
      </c>
      <c r="H171" s="251">
        <v>1</v>
      </c>
      <c r="I171" s="252"/>
      <c r="J171" s="251">
        <f>ROUND(I171*H171,3)</f>
        <v>0</v>
      </c>
      <c r="K171" s="253"/>
      <c r="L171" s="254"/>
      <c r="M171" s="255" t="s">
        <v>1</v>
      </c>
      <c r="N171" s="256" t="s">
        <v>41</v>
      </c>
      <c r="O171" s="88"/>
      <c r="P171" s="242">
        <f>O171*H171</f>
        <v>0</v>
      </c>
      <c r="Q171" s="242">
        <v>0</v>
      </c>
      <c r="R171" s="242">
        <f>Q171*H171</f>
        <v>0</v>
      </c>
      <c r="S171" s="242">
        <v>0</v>
      </c>
      <c r="T171" s="24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4" t="s">
        <v>163</v>
      </c>
      <c r="AT171" s="244" t="s">
        <v>177</v>
      </c>
      <c r="AU171" s="244" t="s">
        <v>75</v>
      </c>
      <c r="AY171" s="14" t="s">
        <v>125</v>
      </c>
      <c r="BE171" s="245">
        <f>IF(N171="základná",J171,0)</f>
        <v>0</v>
      </c>
      <c r="BF171" s="245">
        <f>IF(N171="znížená",J171,0)</f>
        <v>0</v>
      </c>
      <c r="BG171" s="245">
        <f>IF(N171="zákl. prenesená",J171,0)</f>
        <v>0</v>
      </c>
      <c r="BH171" s="245">
        <f>IF(N171="zníž. prenesená",J171,0)</f>
        <v>0</v>
      </c>
      <c r="BI171" s="245">
        <f>IF(N171="nulová",J171,0)</f>
        <v>0</v>
      </c>
      <c r="BJ171" s="14" t="s">
        <v>133</v>
      </c>
      <c r="BK171" s="246">
        <f>ROUND(I171*H171,3)</f>
        <v>0</v>
      </c>
      <c r="BL171" s="14" t="s">
        <v>132</v>
      </c>
      <c r="BM171" s="244" t="s">
        <v>537</v>
      </c>
    </row>
    <row r="172" s="2" customFormat="1" ht="16.5" customHeight="1">
      <c r="A172" s="35"/>
      <c r="B172" s="36"/>
      <c r="C172" s="247" t="s">
        <v>538</v>
      </c>
      <c r="D172" s="247" t="s">
        <v>177</v>
      </c>
      <c r="E172" s="248" t="s">
        <v>539</v>
      </c>
      <c r="F172" s="249" t="s">
        <v>540</v>
      </c>
      <c r="G172" s="250" t="s">
        <v>347</v>
      </c>
      <c r="H172" s="251">
        <v>1</v>
      </c>
      <c r="I172" s="252"/>
      <c r="J172" s="251">
        <f>ROUND(I172*H172,3)</f>
        <v>0</v>
      </c>
      <c r="K172" s="253"/>
      <c r="L172" s="254"/>
      <c r="M172" s="255" t="s">
        <v>1</v>
      </c>
      <c r="N172" s="256" t="s">
        <v>41</v>
      </c>
      <c r="O172" s="88"/>
      <c r="P172" s="242">
        <f>O172*H172</f>
        <v>0</v>
      </c>
      <c r="Q172" s="242">
        <v>0</v>
      </c>
      <c r="R172" s="242">
        <f>Q172*H172</f>
        <v>0</v>
      </c>
      <c r="S172" s="242">
        <v>0</v>
      </c>
      <c r="T172" s="24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4" t="s">
        <v>163</v>
      </c>
      <c r="AT172" s="244" t="s">
        <v>177</v>
      </c>
      <c r="AU172" s="244" t="s">
        <v>75</v>
      </c>
      <c r="AY172" s="14" t="s">
        <v>125</v>
      </c>
      <c r="BE172" s="245">
        <f>IF(N172="základná",J172,0)</f>
        <v>0</v>
      </c>
      <c r="BF172" s="245">
        <f>IF(N172="znížená",J172,0)</f>
        <v>0</v>
      </c>
      <c r="BG172" s="245">
        <f>IF(N172="zákl. prenesená",J172,0)</f>
        <v>0</v>
      </c>
      <c r="BH172" s="245">
        <f>IF(N172="zníž. prenesená",J172,0)</f>
        <v>0</v>
      </c>
      <c r="BI172" s="245">
        <f>IF(N172="nulová",J172,0)</f>
        <v>0</v>
      </c>
      <c r="BJ172" s="14" t="s">
        <v>133</v>
      </c>
      <c r="BK172" s="246">
        <f>ROUND(I172*H172,3)</f>
        <v>0</v>
      </c>
      <c r="BL172" s="14" t="s">
        <v>132</v>
      </c>
      <c r="BM172" s="244" t="s">
        <v>541</v>
      </c>
    </row>
    <row r="173" s="2" customFormat="1" ht="16.5" customHeight="1">
      <c r="A173" s="35"/>
      <c r="B173" s="36"/>
      <c r="C173" s="247" t="s">
        <v>542</v>
      </c>
      <c r="D173" s="247" t="s">
        <v>177</v>
      </c>
      <c r="E173" s="248" t="s">
        <v>543</v>
      </c>
      <c r="F173" s="249" t="s">
        <v>544</v>
      </c>
      <c r="G173" s="250" t="s">
        <v>347</v>
      </c>
      <c r="H173" s="251">
        <v>1</v>
      </c>
      <c r="I173" s="252"/>
      <c r="J173" s="251">
        <f>ROUND(I173*H173,3)</f>
        <v>0</v>
      </c>
      <c r="K173" s="253"/>
      <c r="L173" s="254"/>
      <c r="M173" s="255" t="s">
        <v>1</v>
      </c>
      <c r="N173" s="256" t="s">
        <v>41</v>
      </c>
      <c r="O173" s="88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4" t="s">
        <v>163</v>
      </c>
      <c r="AT173" s="244" t="s">
        <v>177</v>
      </c>
      <c r="AU173" s="244" t="s">
        <v>75</v>
      </c>
      <c r="AY173" s="14" t="s">
        <v>125</v>
      </c>
      <c r="BE173" s="245">
        <f>IF(N173="základná",J173,0)</f>
        <v>0</v>
      </c>
      <c r="BF173" s="245">
        <f>IF(N173="znížená",J173,0)</f>
        <v>0</v>
      </c>
      <c r="BG173" s="245">
        <f>IF(N173="zákl. prenesená",J173,0)</f>
        <v>0</v>
      </c>
      <c r="BH173" s="245">
        <f>IF(N173="zníž. prenesená",J173,0)</f>
        <v>0</v>
      </c>
      <c r="BI173" s="245">
        <f>IF(N173="nulová",J173,0)</f>
        <v>0</v>
      </c>
      <c r="BJ173" s="14" t="s">
        <v>133</v>
      </c>
      <c r="BK173" s="246">
        <f>ROUND(I173*H173,3)</f>
        <v>0</v>
      </c>
      <c r="BL173" s="14" t="s">
        <v>132</v>
      </c>
      <c r="BM173" s="244" t="s">
        <v>545</v>
      </c>
    </row>
    <row r="174" s="2" customFormat="1" ht="16.5" customHeight="1">
      <c r="A174" s="35"/>
      <c r="B174" s="36"/>
      <c r="C174" s="233" t="s">
        <v>546</v>
      </c>
      <c r="D174" s="233" t="s">
        <v>128</v>
      </c>
      <c r="E174" s="234" t="s">
        <v>547</v>
      </c>
      <c r="F174" s="235" t="s">
        <v>548</v>
      </c>
      <c r="G174" s="236" t="s">
        <v>347</v>
      </c>
      <c r="H174" s="237">
        <v>1</v>
      </c>
      <c r="I174" s="238"/>
      <c r="J174" s="237">
        <f>ROUND(I174*H174,3)</f>
        <v>0</v>
      </c>
      <c r="K174" s="239"/>
      <c r="L174" s="41"/>
      <c r="M174" s="240" t="s">
        <v>1</v>
      </c>
      <c r="N174" s="241" t="s">
        <v>41</v>
      </c>
      <c r="O174" s="88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4" t="s">
        <v>132</v>
      </c>
      <c r="AT174" s="244" t="s">
        <v>128</v>
      </c>
      <c r="AU174" s="244" t="s">
        <v>75</v>
      </c>
      <c r="AY174" s="14" t="s">
        <v>125</v>
      </c>
      <c r="BE174" s="245">
        <f>IF(N174="základná",J174,0)</f>
        <v>0</v>
      </c>
      <c r="BF174" s="245">
        <f>IF(N174="znížená",J174,0)</f>
        <v>0</v>
      </c>
      <c r="BG174" s="245">
        <f>IF(N174="zákl. prenesená",J174,0)</f>
        <v>0</v>
      </c>
      <c r="BH174" s="245">
        <f>IF(N174="zníž. prenesená",J174,0)</f>
        <v>0</v>
      </c>
      <c r="BI174" s="245">
        <f>IF(N174="nulová",J174,0)</f>
        <v>0</v>
      </c>
      <c r="BJ174" s="14" t="s">
        <v>133</v>
      </c>
      <c r="BK174" s="246">
        <f>ROUND(I174*H174,3)</f>
        <v>0</v>
      </c>
      <c r="BL174" s="14" t="s">
        <v>132</v>
      </c>
      <c r="BM174" s="244" t="s">
        <v>549</v>
      </c>
    </row>
    <row r="175" s="2" customFormat="1" ht="16.5" customHeight="1">
      <c r="A175" s="35"/>
      <c r="B175" s="36"/>
      <c r="C175" s="247" t="s">
        <v>550</v>
      </c>
      <c r="D175" s="247" t="s">
        <v>177</v>
      </c>
      <c r="E175" s="248" t="s">
        <v>551</v>
      </c>
      <c r="F175" s="249" t="s">
        <v>552</v>
      </c>
      <c r="G175" s="250" t="s">
        <v>347</v>
      </c>
      <c r="H175" s="251">
        <v>1</v>
      </c>
      <c r="I175" s="252"/>
      <c r="J175" s="251">
        <f>ROUND(I175*H175,3)</f>
        <v>0</v>
      </c>
      <c r="K175" s="253"/>
      <c r="L175" s="254"/>
      <c r="M175" s="255" t="s">
        <v>1</v>
      </c>
      <c r="N175" s="256" t="s">
        <v>41</v>
      </c>
      <c r="O175" s="88"/>
      <c r="P175" s="242">
        <f>O175*H175</f>
        <v>0</v>
      </c>
      <c r="Q175" s="242">
        <v>0</v>
      </c>
      <c r="R175" s="242">
        <f>Q175*H175</f>
        <v>0</v>
      </c>
      <c r="S175" s="242">
        <v>0</v>
      </c>
      <c r="T175" s="24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4" t="s">
        <v>163</v>
      </c>
      <c r="AT175" s="244" t="s">
        <v>177</v>
      </c>
      <c r="AU175" s="244" t="s">
        <v>75</v>
      </c>
      <c r="AY175" s="14" t="s">
        <v>125</v>
      </c>
      <c r="BE175" s="245">
        <f>IF(N175="základná",J175,0)</f>
        <v>0</v>
      </c>
      <c r="BF175" s="245">
        <f>IF(N175="znížená",J175,0)</f>
        <v>0</v>
      </c>
      <c r="BG175" s="245">
        <f>IF(N175="zákl. prenesená",J175,0)</f>
        <v>0</v>
      </c>
      <c r="BH175" s="245">
        <f>IF(N175="zníž. prenesená",J175,0)</f>
        <v>0</v>
      </c>
      <c r="BI175" s="245">
        <f>IF(N175="nulová",J175,0)</f>
        <v>0</v>
      </c>
      <c r="BJ175" s="14" t="s">
        <v>133</v>
      </c>
      <c r="BK175" s="246">
        <f>ROUND(I175*H175,3)</f>
        <v>0</v>
      </c>
      <c r="BL175" s="14" t="s">
        <v>132</v>
      </c>
      <c r="BM175" s="244" t="s">
        <v>553</v>
      </c>
    </row>
    <row r="176" s="2" customFormat="1" ht="16.5" customHeight="1">
      <c r="A176" s="35"/>
      <c r="B176" s="36"/>
      <c r="C176" s="233" t="s">
        <v>554</v>
      </c>
      <c r="D176" s="233" t="s">
        <v>128</v>
      </c>
      <c r="E176" s="234" t="s">
        <v>555</v>
      </c>
      <c r="F176" s="235" t="s">
        <v>556</v>
      </c>
      <c r="G176" s="236" t="s">
        <v>347</v>
      </c>
      <c r="H176" s="237">
        <v>2</v>
      </c>
      <c r="I176" s="238"/>
      <c r="J176" s="237">
        <f>ROUND(I176*H176,3)</f>
        <v>0</v>
      </c>
      <c r="K176" s="239"/>
      <c r="L176" s="41"/>
      <c r="M176" s="240" t="s">
        <v>1</v>
      </c>
      <c r="N176" s="241" t="s">
        <v>41</v>
      </c>
      <c r="O176" s="88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4" t="s">
        <v>132</v>
      </c>
      <c r="AT176" s="244" t="s">
        <v>128</v>
      </c>
      <c r="AU176" s="244" t="s">
        <v>75</v>
      </c>
      <c r="AY176" s="14" t="s">
        <v>125</v>
      </c>
      <c r="BE176" s="245">
        <f>IF(N176="základná",J176,0)</f>
        <v>0</v>
      </c>
      <c r="BF176" s="245">
        <f>IF(N176="znížená",J176,0)</f>
        <v>0</v>
      </c>
      <c r="BG176" s="245">
        <f>IF(N176="zákl. prenesená",J176,0)</f>
        <v>0</v>
      </c>
      <c r="BH176" s="245">
        <f>IF(N176="zníž. prenesená",J176,0)</f>
        <v>0</v>
      </c>
      <c r="BI176" s="245">
        <f>IF(N176="nulová",J176,0)</f>
        <v>0</v>
      </c>
      <c r="BJ176" s="14" t="s">
        <v>133</v>
      </c>
      <c r="BK176" s="246">
        <f>ROUND(I176*H176,3)</f>
        <v>0</v>
      </c>
      <c r="BL176" s="14" t="s">
        <v>132</v>
      </c>
      <c r="BM176" s="244" t="s">
        <v>557</v>
      </c>
    </row>
    <row r="177" s="2" customFormat="1" ht="16.5" customHeight="1">
      <c r="A177" s="35"/>
      <c r="B177" s="36"/>
      <c r="C177" s="247" t="s">
        <v>558</v>
      </c>
      <c r="D177" s="247" t="s">
        <v>177</v>
      </c>
      <c r="E177" s="248" t="s">
        <v>559</v>
      </c>
      <c r="F177" s="249" t="s">
        <v>560</v>
      </c>
      <c r="G177" s="250" t="s">
        <v>347</v>
      </c>
      <c r="H177" s="251">
        <v>2</v>
      </c>
      <c r="I177" s="252"/>
      <c r="J177" s="251">
        <f>ROUND(I177*H177,3)</f>
        <v>0</v>
      </c>
      <c r="K177" s="253"/>
      <c r="L177" s="254"/>
      <c r="M177" s="255" t="s">
        <v>1</v>
      </c>
      <c r="N177" s="256" t="s">
        <v>41</v>
      </c>
      <c r="O177" s="88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4" t="s">
        <v>163</v>
      </c>
      <c r="AT177" s="244" t="s">
        <v>177</v>
      </c>
      <c r="AU177" s="244" t="s">
        <v>75</v>
      </c>
      <c r="AY177" s="14" t="s">
        <v>125</v>
      </c>
      <c r="BE177" s="245">
        <f>IF(N177="základná",J177,0)</f>
        <v>0</v>
      </c>
      <c r="BF177" s="245">
        <f>IF(N177="znížená",J177,0)</f>
        <v>0</v>
      </c>
      <c r="BG177" s="245">
        <f>IF(N177="zákl. prenesená",J177,0)</f>
        <v>0</v>
      </c>
      <c r="BH177" s="245">
        <f>IF(N177="zníž. prenesená",J177,0)</f>
        <v>0</v>
      </c>
      <c r="BI177" s="245">
        <f>IF(N177="nulová",J177,0)</f>
        <v>0</v>
      </c>
      <c r="BJ177" s="14" t="s">
        <v>133</v>
      </c>
      <c r="BK177" s="246">
        <f>ROUND(I177*H177,3)</f>
        <v>0</v>
      </c>
      <c r="BL177" s="14" t="s">
        <v>132</v>
      </c>
      <c r="BM177" s="244" t="s">
        <v>561</v>
      </c>
    </row>
    <row r="178" s="2" customFormat="1" ht="16.5" customHeight="1">
      <c r="A178" s="35"/>
      <c r="B178" s="36"/>
      <c r="C178" s="233" t="s">
        <v>562</v>
      </c>
      <c r="D178" s="233" t="s">
        <v>128</v>
      </c>
      <c r="E178" s="234" t="s">
        <v>563</v>
      </c>
      <c r="F178" s="235" t="s">
        <v>564</v>
      </c>
      <c r="G178" s="236" t="s">
        <v>347</v>
      </c>
      <c r="H178" s="237">
        <v>6</v>
      </c>
      <c r="I178" s="238"/>
      <c r="J178" s="237">
        <f>ROUND(I178*H178,3)</f>
        <v>0</v>
      </c>
      <c r="K178" s="239"/>
      <c r="L178" s="41"/>
      <c r="M178" s="240" t="s">
        <v>1</v>
      </c>
      <c r="N178" s="241" t="s">
        <v>41</v>
      </c>
      <c r="O178" s="88"/>
      <c r="P178" s="242">
        <f>O178*H178</f>
        <v>0</v>
      </c>
      <c r="Q178" s="242">
        <v>0</v>
      </c>
      <c r="R178" s="242">
        <f>Q178*H178</f>
        <v>0</v>
      </c>
      <c r="S178" s="242">
        <v>0</v>
      </c>
      <c r="T178" s="24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4" t="s">
        <v>132</v>
      </c>
      <c r="AT178" s="244" t="s">
        <v>128</v>
      </c>
      <c r="AU178" s="244" t="s">
        <v>75</v>
      </c>
      <c r="AY178" s="14" t="s">
        <v>125</v>
      </c>
      <c r="BE178" s="245">
        <f>IF(N178="základná",J178,0)</f>
        <v>0</v>
      </c>
      <c r="BF178" s="245">
        <f>IF(N178="znížená",J178,0)</f>
        <v>0</v>
      </c>
      <c r="BG178" s="245">
        <f>IF(N178="zákl. prenesená",J178,0)</f>
        <v>0</v>
      </c>
      <c r="BH178" s="245">
        <f>IF(N178="zníž. prenesená",J178,0)</f>
        <v>0</v>
      </c>
      <c r="BI178" s="245">
        <f>IF(N178="nulová",J178,0)</f>
        <v>0</v>
      </c>
      <c r="BJ178" s="14" t="s">
        <v>133</v>
      </c>
      <c r="BK178" s="246">
        <f>ROUND(I178*H178,3)</f>
        <v>0</v>
      </c>
      <c r="BL178" s="14" t="s">
        <v>132</v>
      </c>
      <c r="BM178" s="244" t="s">
        <v>565</v>
      </c>
    </row>
    <row r="179" s="2" customFormat="1" ht="16.5" customHeight="1">
      <c r="A179" s="35"/>
      <c r="B179" s="36"/>
      <c r="C179" s="247" t="s">
        <v>566</v>
      </c>
      <c r="D179" s="247" t="s">
        <v>177</v>
      </c>
      <c r="E179" s="248" t="s">
        <v>567</v>
      </c>
      <c r="F179" s="249" t="s">
        <v>568</v>
      </c>
      <c r="G179" s="250" t="s">
        <v>347</v>
      </c>
      <c r="H179" s="251">
        <v>1</v>
      </c>
      <c r="I179" s="252"/>
      <c r="J179" s="251">
        <f>ROUND(I179*H179,3)</f>
        <v>0</v>
      </c>
      <c r="K179" s="253"/>
      <c r="L179" s="254"/>
      <c r="M179" s="255" t="s">
        <v>1</v>
      </c>
      <c r="N179" s="256" t="s">
        <v>41</v>
      </c>
      <c r="O179" s="88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4" t="s">
        <v>163</v>
      </c>
      <c r="AT179" s="244" t="s">
        <v>177</v>
      </c>
      <c r="AU179" s="244" t="s">
        <v>75</v>
      </c>
      <c r="AY179" s="14" t="s">
        <v>125</v>
      </c>
      <c r="BE179" s="245">
        <f>IF(N179="základná",J179,0)</f>
        <v>0</v>
      </c>
      <c r="BF179" s="245">
        <f>IF(N179="znížená",J179,0)</f>
        <v>0</v>
      </c>
      <c r="BG179" s="245">
        <f>IF(N179="zákl. prenesená",J179,0)</f>
        <v>0</v>
      </c>
      <c r="BH179" s="245">
        <f>IF(N179="zníž. prenesená",J179,0)</f>
        <v>0</v>
      </c>
      <c r="BI179" s="245">
        <f>IF(N179="nulová",J179,0)</f>
        <v>0</v>
      </c>
      <c r="BJ179" s="14" t="s">
        <v>133</v>
      </c>
      <c r="BK179" s="246">
        <f>ROUND(I179*H179,3)</f>
        <v>0</v>
      </c>
      <c r="BL179" s="14" t="s">
        <v>132</v>
      </c>
      <c r="BM179" s="244" t="s">
        <v>569</v>
      </c>
    </row>
    <row r="180" s="2" customFormat="1" ht="16.5" customHeight="1">
      <c r="A180" s="35"/>
      <c r="B180" s="36"/>
      <c r="C180" s="247" t="s">
        <v>268</v>
      </c>
      <c r="D180" s="247" t="s">
        <v>177</v>
      </c>
      <c r="E180" s="248" t="s">
        <v>570</v>
      </c>
      <c r="F180" s="249" t="s">
        <v>571</v>
      </c>
      <c r="G180" s="250" t="s">
        <v>347</v>
      </c>
      <c r="H180" s="251">
        <v>4</v>
      </c>
      <c r="I180" s="252"/>
      <c r="J180" s="251">
        <f>ROUND(I180*H180,3)</f>
        <v>0</v>
      </c>
      <c r="K180" s="253"/>
      <c r="L180" s="254"/>
      <c r="M180" s="255" t="s">
        <v>1</v>
      </c>
      <c r="N180" s="256" t="s">
        <v>41</v>
      </c>
      <c r="O180" s="88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4" t="s">
        <v>163</v>
      </c>
      <c r="AT180" s="244" t="s">
        <v>177</v>
      </c>
      <c r="AU180" s="244" t="s">
        <v>75</v>
      </c>
      <c r="AY180" s="14" t="s">
        <v>125</v>
      </c>
      <c r="BE180" s="245">
        <f>IF(N180="základná",J180,0)</f>
        <v>0</v>
      </c>
      <c r="BF180" s="245">
        <f>IF(N180="znížená",J180,0)</f>
        <v>0</v>
      </c>
      <c r="BG180" s="245">
        <f>IF(N180="zákl. prenesená",J180,0)</f>
        <v>0</v>
      </c>
      <c r="BH180" s="245">
        <f>IF(N180="zníž. prenesená",J180,0)</f>
        <v>0</v>
      </c>
      <c r="BI180" s="245">
        <f>IF(N180="nulová",J180,0)</f>
        <v>0</v>
      </c>
      <c r="BJ180" s="14" t="s">
        <v>133</v>
      </c>
      <c r="BK180" s="246">
        <f>ROUND(I180*H180,3)</f>
        <v>0</v>
      </c>
      <c r="BL180" s="14" t="s">
        <v>132</v>
      </c>
      <c r="BM180" s="244" t="s">
        <v>572</v>
      </c>
    </row>
    <row r="181" s="2" customFormat="1" ht="16.5" customHeight="1">
      <c r="A181" s="35"/>
      <c r="B181" s="36"/>
      <c r="C181" s="247" t="s">
        <v>573</v>
      </c>
      <c r="D181" s="247" t="s">
        <v>177</v>
      </c>
      <c r="E181" s="248" t="s">
        <v>574</v>
      </c>
      <c r="F181" s="249" t="s">
        <v>575</v>
      </c>
      <c r="G181" s="250" t="s">
        <v>347</v>
      </c>
      <c r="H181" s="251">
        <v>1</v>
      </c>
      <c r="I181" s="252"/>
      <c r="J181" s="251">
        <f>ROUND(I181*H181,3)</f>
        <v>0</v>
      </c>
      <c r="K181" s="253"/>
      <c r="L181" s="254"/>
      <c r="M181" s="255" t="s">
        <v>1</v>
      </c>
      <c r="N181" s="256" t="s">
        <v>41</v>
      </c>
      <c r="O181" s="88"/>
      <c r="P181" s="242">
        <f>O181*H181</f>
        <v>0</v>
      </c>
      <c r="Q181" s="242">
        <v>0</v>
      </c>
      <c r="R181" s="242">
        <f>Q181*H181</f>
        <v>0</v>
      </c>
      <c r="S181" s="242">
        <v>0</v>
      </c>
      <c r="T181" s="24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4" t="s">
        <v>163</v>
      </c>
      <c r="AT181" s="244" t="s">
        <v>177</v>
      </c>
      <c r="AU181" s="244" t="s">
        <v>75</v>
      </c>
      <c r="AY181" s="14" t="s">
        <v>125</v>
      </c>
      <c r="BE181" s="245">
        <f>IF(N181="základná",J181,0)</f>
        <v>0</v>
      </c>
      <c r="BF181" s="245">
        <f>IF(N181="znížená",J181,0)</f>
        <v>0</v>
      </c>
      <c r="BG181" s="245">
        <f>IF(N181="zákl. prenesená",J181,0)</f>
        <v>0</v>
      </c>
      <c r="BH181" s="245">
        <f>IF(N181="zníž. prenesená",J181,0)</f>
        <v>0</v>
      </c>
      <c r="BI181" s="245">
        <f>IF(N181="nulová",J181,0)</f>
        <v>0</v>
      </c>
      <c r="BJ181" s="14" t="s">
        <v>133</v>
      </c>
      <c r="BK181" s="246">
        <f>ROUND(I181*H181,3)</f>
        <v>0</v>
      </c>
      <c r="BL181" s="14" t="s">
        <v>132</v>
      </c>
      <c r="BM181" s="244" t="s">
        <v>576</v>
      </c>
    </row>
    <row r="182" s="2" customFormat="1" ht="16.5" customHeight="1">
      <c r="A182" s="35"/>
      <c r="B182" s="36"/>
      <c r="C182" s="233" t="s">
        <v>577</v>
      </c>
      <c r="D182" s="233" t="s">
        <v>128</v>
      </c>
      <c r="E182" s="234" t="s">
        <v>578</v>
      </c>
      <c r="F182" s="235" t="s">
        <v>579</v>
      </c>
      <c r="G182" s="236" t="s">
        <v>347</v>
      </c>
      <c r="H182" s="237">
        <v>1</v>
      </c>
      <c r="I182" s="238"/>
      <c r="J182" s="237">
        <f>ROUND(I182*H182,3)</f>
        <v>0</v>
      </c>
      <c r="K182" s="239"/>
      <c r="L182" s="41"/>
      <c r="M182" s="240" t="s">
        <v>1</v>
      </c>
      <c r="N182" s="241" t="s">
        <v>41</v>
      </c>
      <c r="O182" s="88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4" t="s">
        <v>132</v>
      </c>
      <c r="AT182" s="244" t="s">
        <v>128</v>
      </c>
      <c r="AU182" s="244" t="s">
        <v>75</v>
      </c>
      <c r="AY182" s="14" t="s">
        <v>125</v>
      </c>
      <c r="BE182" s="245">
        <f>IF(N182="základná",J182,0)</f>
        <v>0</v>
      </c>
      <c r="BF182" s="245">
        <f>IF(N182="znížená",J182,0)</f>
        <v>0</v>
      </c>
      <c r="BG182" s="245">
        <f>IF(N182="zákl. prenesená",J182,0)</f>
        <v>0</v>
      </c>
      <c r="BH182" s="245">
        <f>IF(N182="zníž. prenesená",J182,0)</f>
        <v>0</v>
      </c>
      <c r="BI182" s="245">
        <f>IF(N182="nulová",J182,0)</f>
        <v>0</v>
      </c>
      <c r="BJ182" s="14" t="s">
        <v>133</v>
      </c>
      <c r="BK182" s="246">
        <f>ROUND(I182*H182,3)</f>
        <v>0</v>
      </c>
      <c r="BL182" s="14" t="s">
        <v>132</v>
      </c>
      <c r="BM182" s="244" t="s">
        <v>580</v>
      </c>
    </row>
    <row r="183" s="2" customFormat="1" ht="16.5" customHeight="1">
      <c r="A183" s="35"/>
      <c r="B183" s="36"/>
      <c r="C183" s="247" t="s">
        <v>581</v>
      </c>
      <c r="D183" s="247" t="s">
        <v>177</v>
      </c>
      <c r="E183" s="248" t="s">
        <v>582</v>
      </c>
      <c r="F183" s="249" t="s">
        <v>583</v>
      </c>
      <c r="G183" s="250" t="s">
        <v>347</v>
      </c>
      <c r="H183" s="251">
        <v>1</v>
      </c>
      <c r="I183" s="252"/>
      <c r="J183" s="251">
        <f>ROUND(I183*H183,3)</f>
        <v>0</v>
      </c>
      <c r="K183" s="253"/>
      <c r="L183" s="254"/>
      <c r="M183" s="255" t="s">
        <v>1</v>
      </c>
      <c r="N183" s="256" t="s">
        <v>41</v>
      </c>
      <c r="O183" s="88"/>
      <c r="P183" s="242">
        <f>O183*H183</f>
        <v>0</v>
      </c>
      <c r="Q183" s="242">
        <v>0</v>
      </c>
      <c r="R183" s="242">
        <f>Q183*H183</f>
        <v>0</v>
      </c>
      <c r="S183" s="242">
        <v>0</v>
      </c>
      <c r="T183" s="24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4" t="s">
        <v>163</v>
      </c>
      <c r="AT183" s="244" t="s">
        <v>177</v>
      </c>
      <c r="AU183" s="244" t="s">
        <v>75</v>
      </c>
      <c r="AY183" s="14" t="s">
        <v>125</v>
      </c>
      <c r="BE183" s="245">
        <f>IF(N183="základná",J183,0)</f>
        <v>0</v>
      </c>
      <c r="BF183" s="245">
        <f>IF(N183="znížená",J183,0)</f>
        <v>0</v>
      </c>
      <c r="BG183" s="245">
        <f>IF(N183="zákl. prenesená",J183,0)</f>
        <v>0</v>
      </c>
      <c r="BH183" s="245">
        <f>IF(N183="zníž. prenesená",J183,0)</f>
        <v>0</v>
      </c>
      <c r="BI183" s="245">
        <f>IF(N183="nulová",J183,0)</f>
        <v>0</v>
      </c>
      <c r="BJ183" s="14" t="s">
        <v>133</v>
      </c>
      <c r="BK183" s="246">
        <f>ROUND(I183*H183,3)</f>
        <v>0</v>
      </c>
      <c r="BL183" s="14" t="s">
        <v>132</v>
      </c>
      <c r="BM183" s="244" t="s">
        <v>584</v>
      </c>
    </row>
    <row r="184" s="2" customFormat="1" ht="16.5" customHeight="1">
      <c r="A184" s="35"/>
      <c r="B184" s="36"/>
      <c r="C184" s="233" t="s">
        <v>585</v>
      </c>
      <c r="D184" s="233" t="s">
        <v>128</v>
      </c>
      <c r="E184" s="234" t="s">
        <v>586</v>
      </c>
      <c r="F184" s="235" t="s">
        <v>587</v>
      </c>
      <c r="G184" s="236" t="s">
        <v>347</v>
      </c>
      <c r="H184" s="237">
        <v>2</v>
      </c>
      <c r="I184" s="238"/>
      <c r="J184" s="237">
        <f>ROUND(I184*H184,3)</f>
        <v>0</v>
      </c>
      <c r="K184" s="239"/>
      <c r="L184" s="41"/>
      <c r="M184" s="240" t="s">
        <v>1</v>
      </c>
      <c r="N184" s="241" t="s">
        <v>41</v>
      </c>
      <c r="O184" s="88"/>
      <c r="P184" s="242">
        <f>O184*H184</f>
        <v>0</v>
      </c>
      <c r="Q184" s="242">
        <v>0</v>
      </c>
      <c r="R184" s="242">
        <f>Q184*H184</f>
        <v>0</v>
      </c>
      <c r="S184" s="242">
        <v>0</v>
      </c>
      <c r="T184" s="24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4" t="s">
        <v>132</v>
      </c>
      <c r="AT184" s="244" t="s">
        <v>128</v>
      </c>
      <c r="AU184" s="244" t="s">
        <v>75</v>
      </c>
      <c r="AY184" s="14" t="s">
        <v>125</v>
      </c>
      <c r="BE184" s="245">
        <f>IF(N184="základná",J184,0)</f>
        <v>0</v>
      </c>
      <c r="BF184" s="245">
        <f>IF(N184="znížená",J184,0)</f>
        <v>0</v>
      </c>
      <c r="BG184" s="245">
        <f>IF(N184="zákl. prenesená",J184,0)</f>
        <v>0</v>
      </c>
      <c r="BH184" s="245">
        <f>IF(N184="zníž. prenesená",J184,0)</f>
        <v>0</v>
      </c>
      <c r="BI184" s="245">
        <f>IF(N184="nulová",J184,0)</f>
        <v>0</v>
      </c>
      <c r="BJ184" s="14" t="s">
        <v>133</v>
      </c>
      <c r="BK184" s="246">
        <f>ROUND(I184*H184,3)</f>
        <v>0</v>
      </c>
      <c r="BL184" s="14" t="s">
        <v>132</v>
      </c>
      <c r="BM184" s="244" t="s">
        <v>588</v>
      </c>
    </row>
    <row r="185" s="2" customFormat="1" ht="16.5" customHeight="1">
      <c r="A185" s="35"/>
      <c r="B185" s="36"/>
      <c r="C185" s="247" t="s">
        <v>589</v>
      </c>
      <c r="D185" s="247" t="s">
        <v>177</v>
      </c>
      <c r="E185" s="248" t="s">
        <v>590</v>
      </c>
      <c r="F185" s="249" t="s">
        <v>591</v>
      </c>
      <c r="G185" s="250" t="s">
        <v>347</v>
      </c>
      <c r="H185" s="251">
        <v>2</v>
      </c>
      <c r="I185" s="252"/>
      <c r="J185" s="251">
        <f>ROUND(I185*H185,3)</f>
        <v>0</v>
      </c>
      <c r="K185" s="253"/>
      <c r="L185" s="254"/>
      <c r="M185" s="255" t="s">
        <v>1</v>
      </c>
      <c r="N185" s="256" t="s">
        <v>41</v>
      </c>
      <c r="O185" s="88"/>
      <c r="P185" s="242">
        <f>O185*H185</f>
        <v>0</v>
      </c>
      <c r="Q185" s="242">
        <v>0.00050000000000000001</v>
      </c>
      <c r="R185" s="242">
        <f>Q185*H185</f>
        <v>0.001</v>
      </c>
      <c r="S185" s="242">
        <v>0</v>
      </c>
      <c r="T185" s="24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4" t="s">
        <v>163</v>
      </c>
      <c r="AT185" s="244" t="s">
        <v>177</v>
      </c>
      <c r="AU185" s="244" t="s">
        <v>75</v>
      </c>
      <c r="AY185" s="14" t="s">
        <v>125</v>
      </c>
      <c r="BE185" s="245">
        <f>IF(N185="základná",J185,0)</f>
        <v>0</v>
      </c>
      <c r="BF185" s="245">
        <f>IF(N185="znížená",J185,0)</f>
        <v>0</v>
      </c>
      <c r="BG185" s="245">
        <f>IF(N185="zákl. prenesená",J185,0)</f>
        <v>0</v>
      </c>
      <c r="BH185" s="245">
        <f>IF(N185="zníž. prenesená",J185,0)</f>
        <v>0</v>
      </c>
      <c r="BI185" s="245">
        <f>IF(N185="nulová",J185,0)</f>
        <v>0</v>
      </c>
      <c r="BJ185" s="14" t="s">
        <v>133</v>
      </c>
      <c r="BK185" s="246">
        <f>ROUND(I185*H185,3)</f>
        <v>0</v>
      </c>
      <c r="BL185" s="14" t="s">
        <v>132</v>
      </c>
      <c r="BM185" s="244" t="s">
        <v>592</v>
      </c>
    </row>
    <row r="186" s="2" customFormat="1" ht="16.5" customHeight="1">
      <c r="A186" s="35"/>
      <c r="B186" s="36"/>
      <c r="C186" s="233" t="s">
        <v>593</v>
      </c>
      <c r="D186" s="233" t="s">
        <v>128</v>
      </c>
      <c r="E186" s="234" t="s">
        <v>594</v>
      </c>
      <c r="F186" s="235" t="s">
        <v>595</v>
      </c>
      <c r="G186" s="236" t="s">
        <v>347</v>
      </c>
      <c r="H186" s="237">
        <v>1</v>
      </c>
      <c r="I186" s="238"/>
      <c r="J186" s="237">
        <f>ROUND(I186*H186,3)</f>
        <v>0</v>
      </c>
      <c r="K186" s="239"/>
      <c r="L186" s="41"/>
      <c r="M186" s="240" t="s">
        <v>1</v>
      </c>
      <c r="N186" s="241" t="s">
        <v>41</v>
      </c>
      <c r="O186" s="88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4" t="s">
        <v>132</v>
      </c>
      <c r="AT186" s="244" t="s">
        <v>128</v>
      </c>
      <c r="AU186" s="244" t="s">
        <v>75</v>
      </c>
      <c r="AY186" s="14" t="s">
        <v>125</v>
      </c>
      <c r="BE186" s="245">
        <f>IF(N186="základná",J186,0)</f>
        <v>0</v>
      </c>
      <c r="BF186" s="245">
        <f>IF(N186="znížená",J186,0)</f>
        <v>0</v>
      </c>
      <c r="BG186" s="245">
        <f>IF(N186="zákl. prenesená",J186,0)</f>
        <v>0</v>
      </c>
      <c r="BH186" s="245">
        <f>IF(N186="zníž. prenesená",J186,0)</f>
        <v>0</v>
      </c>
      <c r="BI186" s="245">
        <f>IF(N186="nulová",J186,0)</f>
        <v>0</v>
      </c>
      <c r="BJ186" s="14" t="s">
        <v>133</v>
      </c>
      <c r="BK186" s="246">
        <f>ROUND(I186*H186,3)</f>
        <v>0</v>
      </c>
      <c r="BL186" s="14" t="s">
        <v>132</v>
      </c>
      <c r="BM186" s="244" t="s">
        <v>596</v>
      </c>
    </row>
    <row r="187" s="2" customFormat="1" ht="16.5" customHeight="1">
      <c r="A187" s="35"/>
      <c r="B187" s="36"/>
      <c r="C187" s="247" t="s">
        <v>597</v>
      </c>
      <c r="D187" s="247" t="s">
        <v>177</v>
      </c>
      <c r="E187" s="248" t="s">
        <v>598</v>
      </c>
      <c r="F187" s="249" t="s">
        <v>599</v>
      </c>
      <c r="G187" s="250" t="s">
        <v>347</v>
      </c>
      <c r="H187" s="251">
        <v>1</v>
      </c>
      <c r="I187" s="252"/>
      <c r="J187" s="251">
        <f>ROUND(I187*H187,3)</f>
        <v>0</v>
      </c>
      <c r="K187" s="253"/>
      <c r="L187" s="254"/>
      <c r="M187" s="255" t="s">
        <v>1</v>
      </c>
      <c r="N187" s="256" t="s">
        <v>41</v>
      </c>
      <c r="O187" s="88"/>
      <c r="P187" s="242">
        <f>O187*H187</f>
        <v>0</v>
      </c>
      <c r="Q187" s="242">
        <v>0.00050000000000000001</v>
      </c>
      <c r="R187" s="242">
        <f>Q187*H187</f>
        <v>0.00050000000000000001</v>
      </c>
      <c r="S187" s="242">
        <v>0</v>
      </c>
      <c r="T187" s="24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4" t="s">
        <v>163</v>
      </c>
      <c r="AT187" s="244" t="s">
        <v>177</v>
      </c>
      <c r="AU187" s="244" t="s">
        <v>75</v>
      </c>
      <c r="AY187" s="14" t="s">
        <v>125</v>
      </c>
      <c r="BE187" s="245">
        <f>IF(N187="základná",J187,0)</f>
        <v>0</v>
      </c>
      <c r="BF187" s="245">
        <f>IF(N187="znížená",J187,0)</f>
        <v>0</v>
      </c>
      <c r="BG187" s="245">
        <f>IF(N187="zákl. prenesená",J187,0)</f>
        <v>0</v>
      </c>
      <c r="BH187" s="245">
        <f>IF(N187="zníž. prenesená",J187,0)</f>
        <v>0</v>
      </c>
      <c r="BI187" s="245">
        <f>IF(N187="nulová",J187,0)</f>
        <v>0</v>
      </c>
      <c r="BJ187" s="14" t="s">
        <v>133</v>
      </c>
      <c r="BK187" s="246">
        <f>ROUND(I187*H187,3)</f>
        <v>0</v>
      </c>
      <c r="BL187" s="14" t="s">
        <v>132</v>
      </c>
      <c r="BM187" s="244" t="s">
        <v>600</v>
      </c>
    </row>
    <row r="188" s="2" customFormat="1" ht="16.5" customHeight="1">
      <c r="A188" s="35"/>
      <c r="B188" s="36"/>
      <c r="C188" s="233" t="s">
        <v>601</v>
      </c>
      <c r="D188" s="233" t="s">
        <v>128</v>
      </c>
      <c r="E188" s="234" t="s">
        <v>602</v>
      </c>
      <c r="F188" s="235" t="s">
        <v>603</v>
      </c>
      <c r="G188" s="236" t="s">
        <v>347</v>
      </c>
      <c r="H188" s="237">
        <v>1</v>
      </c>
      <c r="I188" s="238"/>
      <c r="J188" s="237">
        <f>ROUND(I188*H188,3)</f>
        <v>0</v>
      </c>
      <c r="K188" s="239"/>
      <c r="L188" s="41"/>
      <c r="M188" s="240" t="s">
        <v>1</v>
      </c>
      <c r="N188" s="241" t="s">
        <v>41</v>
      </c>
      <c r="O188" s="88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4" t="s">
        <v>132</v>
      </c>
      <c r="AT188" s="244" t="s">
        <v>128</v>
      </c>
      <c r="AU188" s="244" t="s">
        <v>75</v>
      </c>
      <c r="AY188" s="14" t="s">
        <v>125</v>
      </c>
      <c r="BE188" s="245">
        <f>IF(N188="základná",J188,0)</f>
        <v>0</v>
      </c>
      <c r="BF188" s="245">
        <f>IF(N188="znížená",J188,0)</f>
        <v>0</v>
      </c>
      <c r="BG188" s="245">
        <f>IF(N188="zákl. prenesená",J188,0)</f>
        <v>0</v>
      </c>
      <c r="BH188" s="245">
        <f>IF(N188="zníž. prenesená",J188,0)</f>
        <v>0</v>
      </c>
      <c r="BI188" s="245">
        <f>IF(N188="nulová",J188,0)</f>
        <v>0</v>
      </c>
      <c r="BJ188" s="14" t="s">
        <v>133</v>
      </c>
      <c r="BK188" s="246">
        <f>ROUND(I188*H188,3)</f>
        <v>0</v>
      </c>
      <c r="BL188" s="14" t="s">
        <v>132</v>
      </c>
      <c r="BM188" s="244" t="s">
        <v>604</v>
      </c>
    </row>
    <row r="189" s="2" customFormat="1" ht="16.5" customHeight="1">
      <c r="A189" s="35"/>
      <c r="B189" s="36"/>
      <c r="C189" s="247" t="s">
        <v>605</v>
      </c>
      <c r="D189" s="247" t="s">
        <v>177</v>
      </c>
      <c r="E189" s="248" t="s">
        <v>606</v>
      </c>
      <c r="F189" s="249" t="s">
        <v>607</v>
      </c>
      <c r="G189" s="250" t="s">
        <v>347</v>
      </c>
      <c r="H189" s="251">
        <v>1</v>
      </c>
      <c r="I189" s="252"/>
      <c r="J189" s="251">
        <f>ROUND(I189*H189,3)</f>
        <v>0</v>
      </c>
      <c r="K189" s="253"/>
      <c r="L189" s="254"/>
      <c r="M189" s="255" t="s">
        <v>1</v>
      </c>
      <c r="N189" s="256" t="s">
        <v>41</v>
      </c>
      <c r="O189" s="88"/>
      <c r="P189" s="242">
        <f>O189*H189</f>
        <v>0</v>
      </c>
      <c r="Q189" s="242">
        <v>0.00050000000000000001</v>
      </c>
      <c r="R189" s="242">
        <f>Q189*H189</f>
        <v>0.00050000000000000001</v>
      </c>
      <c r="S189" s="242">
        <v>0</v>
      </c>
      <c r="T189" s="24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4" t="s">
        <v>163</v>
      </c>
      <c r="AT189" s="244" t="s">
        <v>177</v>
      </c>
      <c r="AU189" s="244" t="s">
        <v>75</v>
      </c>
      <c r="AY189" s="14" t="s">
        <v>125</v>
      </c>
      <c r="BE189" s="245">
        <f>IF(N189="základná",J189,0)</f>
        <v>0</v>
      </c>
      <c r="BF189" s="245">
        <f>IF(N189="znížená",J189,0)</f>
        <v>0</v>
      </c>
      <c r="BG189" s="245">
        <f>IF(N189="zákl. prenesená",J189,0)</f>
        <v>0</v>
      </c>
      <c r="BH189" s="245">
        <f>IF(N189="zníž. prenesená",J189,0)</f>
        <v>0</v>
      </c>
      <c r="BI189" s="245">
        <f>IF(N189="nulová",J189,0)</f>
        <v>0</v>
      </c>
      <c r="BJ189" s="14" t="s">
        <v>133</v>
      </c>
      <c r="BK189" s="246">
        <f>ROUND(I189*H189,3)</f>
        <v>0</v>
      </c>
      <c r="BL189" s="14" t="s">
        <v>132</v>
      </c>
      <c r="BM189" s="244" t="s">
        <v>608</v>
      </c>
    </row>
    <row r="190" s="2" customFormat="1" ht="24" customHeight="1">
      <c r="A190" s="35"/>
      <c r="B190" s="36"/>
      <c r="C190" s="233" t="s">
        <v>609</v>
      </c>
      <c r="D190" s="233" t="s">
        <v>128</v>
      </c>
      <c r="E190" s="234" t="s">
        <v>610</v>
      </c>
      <c r="F190" s="235" t="s">
        <v>611</v>
      </c>
      <c r="G190" s="236" t="s">
        <v>347</v>
      </c>
      <c r="H190" s="237">
        <v>23</v>
      </c>
      <c r="I190" s="238"/>
      <c r="J190" s="237">
        <f>ROUND(I190*H190,3)</f>
        <v>0</v>
      </c>
      <c r="K190" s="239"/>
      <c r="L190" s="41"/>
      <c r="M190" s="240" t="s">
        <v>1</v>
      </c>
      <c r="N190" s="241" t="s">
        <v>41</v>
      </c>
      <c r="O190" s="88"/>
      <c r="P190" s="242">
        <f>O190*H190</f>
        <v>0</v>
      </c>
      <c r="Q190" s="242">
        <v>0.00022000000000000001</v>
      </c>
      <c r="R190" s="242">
        <f>Q190*H190</f>
        <v>0.0050600000000000003</v>
      </c>
      <c r="S190" s="242">
        <v>0</v>
      </c>
      <c r="T190" s="24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4" t="s">
        <v>132</v>
      </c>
      <c r="AT190" s="244" t="s">
        <v>128</v>
      </c>
      <c r="AU190" s="244" t="s">
        <v>75</v>
      </c>
      <c r="AY190" s="14" t="s">
        <v>125</v>
      </c>
      <c r="BE190" s="245">
        <f>IF(N190="základná",J190,0)</f>
        <v>0</v>
      </c>
      <c r="BF190" s="245">
        <f>IF(N190="znížená",J190,0)</f>
        <v>0</v>
      </c>
      <c r="BG190" s="245">
        <f>IF(N190="zákl. prenesená",J190,0)</f>
        <v>0</v>
      </c>
      <c r="BH190" s="245">
        <f>IF(N190="zníž. prenesená",J190,0)</f>
        <v>0</v>
      </c>
      <c r="BI190" s="245">
        <f>IF(N190="nulová",J190,0)</f>
        <v>0</v>
      </c>
      <c r="BJ190" s="14" t="s">
        <v>133</v>
      </c>
      <c r="BK190" s="246">
        <f>ROUND(I190*H190,3)</f>
        <v>0</v>
      </c>
      <c r="BL190" s="14" t="s">
        <v>132</v>
      </c>
      <c r="BM190" s="244" t="s">
        <v>612</v>
      </c>
    </row>
    <row r="191" s="2" customFormat="1" ht="24" customHeight="1">
      <c r="A191" s="35"/>
      <c r="B191" s="36"/>
      <c r="C191" s="233" t="s">
        <v>613</v>
      </c>
      <c r="D191" s="233" t="s">
        <v>128</v>
      </c>
      <c r="E191" s="234" t="s">
        <v>614</v>
      </c>
      <c r="F191" s="235" t="s">
        <v>615</v>
      </c>
      <c r="G191" s="236" t="s">
        <v>347</v>
      </c>
      <c r="H191" s="237">
        <v>4</v>
      </c>
      <c r="I191" s="238"/>
      <c r="J191" s="237">
        <f>ROUND(I191*H191,3)</f>
        <v>0</v>
      </c>
      <c r="K191" s="239"/>
      <c r="L191" s="41"/>
      <c r="M191" s="240" t="s">
        <v>1</v>
      </c>
      <c r="N191" s="241" t="s">
        <v>41</v>
      </c>
      <c r="O191" s="88"/>
      <c r="P191" s="242">
        <f>O191*H191</f>
        <v>0</v>
      </c>
      <c r="Q191" s="242">
        <v>0.00021000000000000001</v>
      </c>
      <c r="R191" s="242">
        <f>Q191*H191</f>
        <v>0.00084000000000000003</v>
      </c>
      <c r="S191" s="242">
        <v>0</v>
      </c>
      <c r="T191" s="24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4" t="s">
        <v>132</v>
      </c>
      <c r="AT191" s="244" t="s">
        <v>128</v>
      </c>
      <c r="AU191" s="244" t="s">
        <v>75</v>
      </c>
      <c r="AY191" s="14" t="s">
        <v>125</v>
      </c>
      <c r="BE191" s="245">
        <f>IF(N191="základná",J191,0)</f>
        <v>0</v>
      </c>
      <c r="BF191" s="245">
        <f>IF(N191="znížená",J191,0)</f>
        <v>0</v>
      </c>
      <c r="BG191" s="245">
        <f>IF(N191="zákl. prenesená",J191,0)</f>
        <v>0</v>
      </c>
      <c r="BH191" s="245">
        <f>IF(N191="zníž. prenesená",J191,0)</f>
        <v>0</v>
      </c>
      <c r="BI191" s="245">
        <f>IF(N191="nulová",J191,0)</f>
        <v>0</v>
      </c>
      <c r="BJ191" s="14" t="s">
        <v>133</v>
      </c>
      <c r="BK191" s="246">
        <f>ROUND(I191*H191,3)</f>
        <v>0</v>
      </c>
      <c r="BL191" s="14" t="s">
        <v>132</v>
      </c>
      <c r="BM191" s="244" t="s">
        <v>616</v>
      </c>
    </row>
    <row r="192" s="2" customFormat="1" ht="24" customHeight="1">
      <c r="A192" s="35"/>
      <c r="B192" s="36"/>
      <c r="C192" s="233" t="s">
        <v>617</v>
      </c>
      <c r="D192" s="233" t="s">
        <v>128</v>
      </c>
      <c r="E192" s="234" t="s">
        <v>618</v>
      </c>
      <c r="F192" s="235" t="s">
        <v>619</v>
      </c>
      <c r="G192" s="236" t="s">
        <v>347</v>
      </c>
      <c r="H192" s="237">
        <v>2</v>
      </c>
      <c r="I192" s="238"/>
      <c r="J192" s="237">
        <f>ROUND(I192*H192,3)</f>
        <v>0</v>
      </c>
      <c r="K192" s="239"/>
      <c r="L192" s="41"/>
      <c r="M192" s="240" t="s">
        <v>1</v>
      </c>
      <c r="N192" s="241" t="s">
        <v>41</v>
      </c>
      <c r="O192" s="88"/>
      <c r="P192" s="242">
        <f>O192*H192</f>
        <v>0</v>
      </c>
      <c r="Q192" s="242">
        <v>0.00034000000000000002</v>
      </c>
      <c r="R192" s="242">
        <f>Q192*H192</f>
        <v>0.00068000000000000005</v>
      </c>
      <c r="S192" s="242">
        <v>0</v>
      </c>
      <c r="T192" s="24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4" t="s">
        <v>132</v>
      </c>
      <c r="AT192" s="244" t="s">
        <v>128</v>
      </c>
      <c r="AU192" s="244" t="s">
        <v>75</v>
      </c>
      <c r="AY192" s="14" t="s">
        <v>125</v>
      </c>
      <c r="BE192" s="245">
        <f>IF(N192="základná",J192,0)</f>
        <v>0</v>
      </c>
      <c r="BF192" s="245">
        <f>IF(N192="znížená",J192,0)</f>
        <v>0</v>
      </c>
      <c r="BG192" s="245">
        <f>IF(N192="zákl. prenesená",J192,0)</f>
        <v>0</v>
      </c>
      <c r="BH192" s="245">
        <f>IF(N192="zníž. prenesená",J192,0)</f>
        <v>0</v>
      </c>
      <c r="BI192" s="245">
        <f>IF(N192="nulová",J192,0)</f>
        <v>0</v>
      </c>
      <c r="BJ192" s="14" t="s">
        <v>133</v>
      </c>
      <c r="BK192" s="246">
        <f>ROUND(I192*H192,3)</f>
        <v>0</v>
      </c>
      <c r="BL192" s="14" t="s">
        <v>132</v>
      </c>
      <c r="BM192" s="244" t="s">
        <v>620</v>
      </c>
    </row>
    <row r="193" s="2" customFormat="1" ht="24" customHeight="1">
      <c r="A193" s="35"/>
      <c r="B193" s="36"/>
      <c r="C193" s="233" t="s">
        <v>621</v>
      </c>
      <c r="D193" s="233" t="s">
        <v>128</v>
      </c>
      <c r="E193" s="234" t="s">
        <v>622</v>
      </c>
      <c r="F193" s="235" t="s">
        <v>623</v>
      </c>
      <c r="G193" s="236" t="s">
        <v>347</v>
      </c>
      <c r="H193" s="237">
        <v>18</v>
      </c>
      <c r="I193" s="238"/>
      <c r="J193" s="237">
        <f>ROUND(I193*H193,3)</f>
        <v>0</v>
      </c>
      <c r="K193" s="239"/>
      <c r="L193" s="41"/>
      <c r="M193" s="240" t="s">
        <v>1</v>
      </c>
      <c r="N193" s="241" t="s">
        <v>41</v>
      </c>
      <c r="O193" s="88"/>
      <c r="P193" s="242">
        <f>O193*H193</f>
        <v>0</v>
      </c>
      <c r="Q193" s="242">
        <v>0.00071000000000000002</v>
      </c>
      <c r="R193" s="242">
        <f>Q193*H193</f>
        <v>0.01278</v>
      </c>
      <c r="S193" s="242">
        <v>0</v>
      </c>
      <c r="T193" s="24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4" t="s">
        <v>132</v>
      </c>
      <c r="AT193" s="244" t="s">
        <v>128</v>
      </c>
      <c r="AU193" s="244" t="s">
        <v>75</v>
      </c>
      <c r="AY193" s="14" t="s">
        <v>125</v>
      </c>
      <c r="BE193" s="245">
        <f>IF(N193="základná",J193,0)</f>
        <v>0</v>
      </c>
      <c r="BF193" s="245">
        <f>IF(N193="znížená",J193,0)</f>
        <v>0</v>
      </c>
      <c r="BG193" s="245">
        <f>IF(N193="zákl. prenesená",J193,0)</f>
        <v>0</v>
      </c>
      <c r="BH193" s="245">
        <f>IF(N193="zníž. prenesená",J193,0)</f>
        <v>0</v>
      </c>
      <c r="BI193" s="245">
        <f>IF(N193="nulová",J193,0)</f>
        <v>0</v>
      </c>
      <c r="BJ193" s="14" t="s">
        <v>133</v>
      </c>
      <c r="BK193" s="246">
        <f>ROUND(I193*H193,3)</f>
        <v>0</v>
      </c>
      <c r="BL193" s="14" t="s">
        <v>132</v>
      </c>
      <c r="BM193" s="244" t="s">
        <v>624</v>
      </c>
    </row>
    <row r="194" s="2" customFormat="1" ht="24" customHeight="1">
      <c r="A194" s="35"/>
      <c r="B194" s="36"/>
      <c r="C194" s="233" t="s">
        <v>625</v>
      </c>
      <c r="D194" s="233" t="s">
        <v>128</v>
      </c>
      <c r="E194" s="234" t="s">
        <v>626</v>
      </c>
      <c r="F194" s="235" t="s">
        <v>627</v>
      </c>
      <c r="G194" s="236" t="s">
        <v>347</v>
      </c>
      <c r="H194" s="237">
        <v>6</v>
      </c>
      <c r="I194" s="238"/>
      <c r="J194" s="237">
        <f>ROUND(I194*H194,3)</f>
        <v>0</v>
      </c>
      <c r="K194" s="239"/>
      <c r="L194" s="41"/>
      <c r="M194" s="240" t="s">
        <v>1</v>
      </c>
      <c r="N194" s="241" t="s">
        <v>41</v>
      </c>
      <c r="O194" s="88"/>
      <c r="P194" s="242">
        <f>O194*H194</f>
        <v>0</v>
      </c>
      <c r="Q194" s="242">
        <v>0.00107</v>
      </c>
      <c r="R194" s="242">
        <f>Q194*H194</f>
        <v>0.0064200000000000004</v>
      </c>
      <c r="S194" s="242">
        <v>0</v>
      </c>
      <c r="T194" s="24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4" t="s">
        <v>132</v>
      </c>
      <c r="AT194" s="244" t="s">
        <v>128</v>
      </c>
      <c r="AU194" s="244" t="s">
        <v>75</v>
      </c>
      <c r="AY194" s="14" t="s">
        <v>125</v>
      </c>
      <c r="BE194" s="245">
        <f>IF(N194="základná",J194,0)</f>
        <v>0</v>
      </c>
      <c r="BF194" s="245">
        <f>IF(N194="znížená",J194,0)</f>
        <v>0</v>
      </c>
      <c r="BG194" s="245">
        <f>IF(N194="zákl. prenesená",J194,0)</f>
        <v>0</v>
      </c>
      <c r="BH194" s="245">
        <f>IF(N194="zníž. prenesená",J194,0)</f>
        <v>0</v>
      </c>
      <c r="BI194" s="245">
        <f>IF(N194="nulová",J194,0)</f>
        <v>0</v>
      </c>
      <c r="BJ194" s="14" t="s">
        <v>133</v>
      </c>
      <c r="BK194" s="246">
        <f>ROUND(I194*H194,3)</f>
        <v>0</v>
      </c>
      <c r="BL194" s="14" t="s">
        <v>132</v>
      </c>
      <c r="BM194" s="244" t="s">
        <v>628</v>
      </c>
    </row>
    <row r="195" s="2" customFormat="1" ht="24" customHeight="1">
      <c r="A195" s="35"/>
      <c r="B195" s="36"/>
      <c r="C195" s="233" t="s">
        <v>629</v>
      </c>
      <c r="D195" s="233" t="s">
        <v>128</v>
      </c>
      <c r="E195" s="234" t="s">
        <v>630</v>
      </c>
      <c r="F195" s="235" t="s">
        <v>631</v>
      </c>
      <c r="G195" s="236" t="s">
        <v>347</v>
      </c>
      <c r="H195" s="237">
        <v>4</v>
      </c>
      <c r="I195" s="238"/>
      <c r="J195" s="237">
        <f>ROUND(I195*H195,3)</f>
        <v>0</v>
      </c>
      <c r="K195" s="239"/>
      <c r="L195" s="41"/>
      <c r="M195" s="240" t="s">
        <v>1</v>
      </c>
      <c r="N195" s="241" t="s">
        <v>41</v>
      </c>
      <c r="O195" s="88"/>
      <c r="P195" s="242">
        <f>O195*H195</f>
        <v>0</v>
      </c>
      <c r="Q195" s="242">
        <v>0.00315</v>
      </c>
      <c r="R195" s="242">
        <f>Q195*H195</f>
        <v>0.0126</v>
      </c>
      <c r="S195" s="242">
        <v>0</v>
      </c>
      <c r="T195" s="24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4" t="s">
        <v>132</v>
      </c>
      <c r="AT195" s="244" t="s">
        <v>128</v>
      </c>
      <c r="AU195" s="244" t="s">
        <v>75</v>
      </c>
      <c r="AY195" s="14" t="s">
        <v>125</v>
      </c>
      <c r="BE195" s="245">
        <f>IF(N195="základná",J195,0)</f>
        <v>0</v>
      </c>
      <c r="BF195" s="245">
        <f>IF(N195="znížená",J195,0)</f>
        <v>0</v>
      </c>
      <c r="BG195" s="245">
        <f>IF(N195="zákl. prenesená",J195,0)</f>
        <v>0</v>
      </c>
      <c r="BH195" s="245">
        <f>IF(N195="zníž. prenesená",J195,0)</f>
        <v>0</v>
      </c>
      <c r="BI195" s="245">
        <f>IF(N195="nulová",J195,0)</f>
        <v>0</v>
      </c>
      <c r="BJ195" s="14" t="s">
        <v>133</v>
      </c>
      <c r="BK195" s="246">
        <f>ROUND(I195*H195,3)</f>
        <v>0</v>
      </c>
      <c r="BL195" s="14" t="s">
        <v>132</v>
      </c>
      <c r="BM195" s="244" t="s">
        <v>632</v>
      </c>
    </row>
    <row r="196" s="2" customFormat="1" ht="16.5" customHeight="1">
      <c r="A196" s="35"/>
      <c r="B196" s="36"/>
      <c r="C196" s="233" t="s">
        <v>633</v>
      </c>
      <c r="D196" s="233" t="s">
        <v>128</v>
      </c>
      <c r="E196" s="234" t="s">
        <v>634</v>
      </c>
      <c r="F196" s="235" t="s">
        <v>635</v>
      </c>
      <c r="G196" s="236" t="s">
        <v>347</v>
      </c>
      <c r="H196" s="237">
        <v>7</v>
      </c>
      <c r="I196" s="238"/>
      <c r="J196" s="237">
        <f>ROUND(I196*H196,3)</f>
        <v>0</v>
      </c>
      <c r="K196" s="239"/>
      <c r="L196" s="41"/>
      <c r="M196" s="240" t="s">
        <v>1</v>
      </c>
      <c r="N196" s="241" t="s">
        <v>41</v>
      </c>
      <c r="O196" s="88"/>
      <c r="P196" s="242">
        <f>O196*H196</f>
        <v>0</v>
      </c>
      <c r="Q196" s="242">
        <v>0.0043200000000000001</v>
      </c>
      <c r="R196" s="242">
        <f>Q196*H196</f>
        <v>0.03024</v>
      </c>
      <c r="S196" s="242">
        <v>0</v>
      </c>
      <c r="T196" s="24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4" t="s">
        <v>132</v>
      </c>
      <c r="AT196" s="244" t="s">
        <v>128</v>
      </c>
      <c r="AU196" s="244" t="s">
        <v>75</v>
      </c>
      <c r="AY196" s="14" t="s">
        <v>125</v>
      </c>
      <c r="BE196" s="245">
        <f>IF(N196="základná",J196,0)</f>
        <v>0</v>
      </c>
      <c r="BF196" s="245">
        <f>IF(N196="znížená",J196,0)</f>
        <v>0</v>
      </c>
      <c r="BG196" s="245">
        <f>IF(N196="zákl. prenesená",J196,0)</f>
        <v>0</v>
      </c>
      <c r="BH196" s="245">
        <f>IF(N196="zníž. prenesená",J196,0)</f>
        <v>0</v>
      </c>
      <c r="BI196" s="245">
        <f>IF(N196="nulová",J196,0)</f>
        <v>0</v>
      </c>
      <c r="BJ196" s="14" t="s">
        <v>133</v>
      </c>
      <c r="BK196" s="246">
        <f>ROUND(I196*H196,3)</f>
        <v>0</v>
      </c>
      <c r="BL196" s="14" t="s">
        <v>132</v>
      </c>
      <c r="BM196" s="244" t="s">
        <v>636</v>
      </c>
    </row>
    <row r="197" s="2" customFormat="1" ht="24" customHeight="1">
      <c r="A197" s="35"/>
      <c r="B197" s="36"/>
      <c r="C197" s="233" t="s">
        <v>637</v>
      </c>
      <c r="D197" s="233" t="s">
        <v>128</v>
      </c>
      <c r="E197" s="234" t="s">
        <v>638</v>
      </c>
      <c r="F197" s="235" t="s">
        <v>639</v>
      </c>
      <c r="G197" s="236" t="s">
        <v>347</v>
      </c>
      <c r="H197" s="237">
        <v>10</v>
      </c>
      <c r="I197" s="238"/>
      <c r="J197" s="237">
        <f>ROUND(I197*H197,3)</f>
        <v>0</v>
      </c>
      <c r="K197" s="239"/>
      <c r="L197" s="41"/>
      <c r="M197" s="240" t="s">
        <v>1</v>
      </c>
      <c r="N197" s="241" t="s">
        <v>41</v>
      </c>
      <c r="O197" s="88"/>
      <c r="P197" s="242">
        <f>O197*H197</f>
        <v>0</v>
      </c>
      <c r="Q197" s="242">
        <v>0.00069999999999999999</v>
      </c>
      <c r="R197" s="242">
        <f>Q197*H197</f>
        <v>0.0070000000000000001</v>
      </c>
      <c r="S197" s="242">
        <v>0</v>
      </c>
      <c r="T197" s="24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4" t="s">
        <v>132</v>
      </c>
      <c r="AT197" s="244" t="s">
        <v>128</v>
      </c>
      <c r="AU197" s="244" t="s">
        <v>75</v>
      </c>
      <c r="AY197" s="14" t="s">
        <v>125</v>
      </c>
      <c r="BE197" s="245">
        <f>IF(N197="základná",J197,0)</f>
        <v>0</v>
      </c>
      <c r="BF197" s="245">
        <f>IF(N197="znížená",J197,0)</f>
        <v>0</v>
      </c>
      <c r="BG197" s="245">
        <f>IF(N197="zákl. prenesená",J197,0)</f>
        <v>0</v>
      </c>
      <c r="BH197" s="245">
        <f>IF(N197="zníž. prenesená",J197,0)</f>
        <v>0</v>
      </c>
      <c r="BI197" s="245">
        <f>IF(N197="nulová",J197,0)</f>
        <v>0</v>
      </c>
      <c r="BJ197" s="14" t="s">
        <v>133</v>
      </c>
      <c r="BK197" s="246">
        <f>ROUND(I197*H197,3)</f>
        <v>0</v>
      </c>
      <c r="BL197" s="14" t="s">
        <v>132</v>
      </c>
      <c r="BM197" s="244" t="s">
        <v>640</v>
      </c>
    </row>
    <row r="198" s="2" customFormat="1" ht="24" customHeight="1">
      <c r="A198" s="35"/>
      <c r="B198" s="36"/>
      <c r="C198" s="233" t="s">
        <v>641</v>
      </c>
      <c r="D198" s="233" t="s">
        <v>128</v>
      </c>
      <c r="E198" s="234" t="s">
        <v>642</v>
      </c>
      <c r="F198" s="235" t="s">
        <v>643</v>
      </c>
      <c r="G198" s="236" t="s">
        <v>347</v>
      </c>
      <c r="H198" s="237">
        <v>8</v>
      </c>
      <c r="I198" s="238"/>
      <c r="J198" s="237">
        <f>ROUND(I198*H198,3)</f>
        <v>0</v>
      </c>
      <c r="K198" s="239"/>
      <c r="L198" s="41"/>
      <c r="M198" s="240" t="s">
        <v>1</v>
      </c>
      <c r="N198" s="241" t="s">
        <v>41</v>
      </c>
      <c r="O198" s="88"/>
      <c r="P198" s="242">
        <f>O198*H198</f>
        <v>0</v>
      </c>
      <c r="Q198" s="242">
        <v>0.0025200000000000001</v>
      </c>
      <c r="R198" s="242">
        <f>Q198*H198</f>
        <v>0.020160000000000001</v>
      </c>
      <c r="S198" s="242">
        <v>0</v>
      </c>
      <c r="T198" s="24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4" t="s">
        <v>132</v>
      </c>
      <c r="AT198" s="244" t="s">
        <v>128</v>
      </c>
      <c r="AU198" s="244" t="s">
        <v>75</v>
      </c>
      <c r="AY198" s="14" t="s">
        <v>125</v>
      </c>
      <c r="BE198" s="245">
        <f>IF(N198="základná",J198,0)</f>
        <v>0</v>
      </c>
      <c r="BF198" s="245">
        <f>IF(N198="znížená",J198,0)</f>
        <v>0</v>
      </c>
      <c r="BG198" s="245">
        <f>IF(N198="zákl. prenesená",J198,0)</f>
        <v>0</v>
      </c>
      <c r="BH198" s="245">
        <f>IF(N198="zníž. prenesená",J198,0)</f>
        <v>0</v>
      </c>
      <c r="BI198" s="245">
        <f>IF(N198="nulová",J198,0)</f>
        <v>0</v>
      </c>
      <c r="BJ198" s="14" t="s">
        <v>133</v>
      </c>
      <c r="BK198" s="246">
        <f>ROUND(I198*H198,3)</f>
        <v>0</v>
      </c>
      <c r="BL198" s="14" t="s">
        <v>132</v>
      </c>
      <c r="BM198" s="244" t="s">
        <v>644</v>
      </c>
    </row>
    <row r="199" s="2" customFormat="1" ht="24" customHeight="1">
      <c r="A199" s="35"/>
      <c r="B199" s="36"/>
      <c r="C199" s="233" t="s">
        <v>645</v>
      </c>
      <c r="D199" s="233" t="s">
        <v>128</v>
      </c>
      <c r="E199" s="234" t="s">
        <v>646</v>
      </c>
      <c r="F199" s="235" t="s">
        <v>647</v>
      </c>
      <c r="G199" s="236" t="s">
        <v>347</v>
      </c>
      <c r="H199" s="237">
        <v>8</v>
      </c>
      <c r="I199" s="238"/>
      <c r="J199" s="237">
        <f>ROUND(I199*H199,3)</f>
        <v>0</v>
      </c>
      <c r="K199" s="239"/>
      <c r="L199" s="41"/>
      <c r="M199" s="240" t="s">
        <v>1</v>
      </c>
      <c r="N199" s="241" t="s">
        <v>41</v>
      </c>
      <c r="O199" s="88"/>
      <c r="P199" s="242">
        <f>O199*H199</f>
        <v>0</v>
      </c>
      <c r="Q199" s="242">
        <v>0.00084999999999999995</v>
      </c>
      <c r="R199" s="242">
        <f>Q199*H199</f>
        <v>0.0067999999999999996</v>
      </c>
      <c r="S199" s="242">
        <v>0</v>
      </c>
      <c r="T199" s="24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4" t="s">
        <v>132</v>
      </c>
      <c r="AT199" s="244" t="s">
        <v>128</v>
      </c>
      <c r="AU199" s="244" t="s">
        <v>75</v>
      </c>
      <c r="AY199" s="14" t="s">
        <v>125</v>
      </c>
      <c r="BE199" s="245">
        <f>IF(N199="základná",J199,0)</f>
        <v>0</v>
      </c>
      <c r="BF199" s="245">
        <f>IF(N199="znížená",J199,0)</f>
        <v>0</v>
      </c>
      <c r="BG199" s="245">
        <f>IF(N199="zákl. prenesená",J199,0)</f>
        <v>0</v>
      </c>
      <c r="BH199" s="245">
        <f>IF(N199="zníž. prenesená",J199,0)</f>
        <v>0</v>
      </c>
      <c r="BI199" s="245">
        <f>IF(N199="nulová",J199,0)</f>
        <v>0</v>
      </c>
      <c r="BJ199" s="14" t="s">
        <v>133</v>
      </c>
      <c r="BK199" s="246">
        <f>ROUND(I199*H199,3)</f>
        <v>0</v>
      </c>
      <c r="BL199" s="14" t="s">
        <v>132</v>
      </c>
      <c r="BM199" s="244" t="s">
        <v>648</v>
      </c>
    </row>
    <row r="200" s="2" customFormat="1" ht="24" customHeight="1">
      <c r="A200" s="35"/>
      <c r="B200" s="36"/>
      <c r="C200" s="233" t="s">
        <v>649</v>
      </c>
      <c r="D200" s="233" t="s">
        <v>128</v>
      </c>
      <c r="E200" s="234" t="s">
        <v>650</v>
      </c>
      <c r="F200" s="235" t="s">
        <v>651</v>
      </c>
      <c r="G200" s="236" t="s">
        <v>347</v>
      </c>
      <c r="H200" s="237">
        <v>8</v>
      </c>
      <c r="I200" s="238"/>
      <c r="J200" s="237">
        <f>ROUND(I200*H200,3)</f>
        <v>0</v>
      </c>
      <c r="K200" s="239"/>
      <c r="L200" s="41"/>
      <c r="M200" s="240" t="s">
        <v>1</v>
      </c>
      <c r="N200" s="241" t="s">
        <v>41</v>
      </c>
      <c r="O200" s="88"/>
      <c r="P200" s="242">
        <f>O200*H200</f>
        <v>0</v>
      </c>
      <c r="Q200" s="242">
        <v>0.00040000000000000002</v>
      </c>
      <c r="R200" s="242">
        <f>Q200*H200</f>
        <v>0.0032000000000000002</v>
      </c>
      <c r="S200" s="242">
        <v>0</v>
      </c>
      <c r="T200" s="24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4" t="s">
        <v>132</v>
      </c>
      <c r="AT200" s="244" t="s">
        <v>128</v>
      </c>
      <c r="AU200" s="244" t="s">
        <v>75</v>
      </c>
      <c r="AY200" s="14" t="s">
        <v>125</v>
      </c>
      <c r="BE200" s="245">
        <f>IF(N200="základná",J200,0)</f>
        <v>0</v>
      </c>
      <c r="BF200" s="245">
        <f>IF(N200="znížená",J200,0)</f>
        <v>0</v>
      </c>
      <c r="BG200" s="245">
        <f>IF(N200="zákl. prenesená",J200,0)</f>
        <v>0</v>
      </c>
      <c r="BH200" s="245">
        <f>IF(N200="zníž. prenesená",J200,0)</f>
        <v>0</v>
      </c>
      <c r="BI200" s="245">
        <f>IF(N200="nulová",J200,0)</f>
        <v>0</v>
      </c>
      <c r="BJ200" s="14" t="s">
        <v>133</v>
      </c>
      <c r="BK200" s="246">
        <f>ROUND(I200*H200,3)</f>
        <v>0</v>
      </c>
      <c r="BL200" s="14" t="s">
        <v>132</v>
      </c>
      <c r="BM200" s="244" t="s">
        <v>652</v>
      </c>
    </row>
    <row r="201" s="2" customFormat="1" ht="24" customHeight="1">
      <c r="A201" s="35"/>
      <c r="B201" s="36"/>
      <c r="C201" s="233" t="s">
        <v>653</v>
      </c>
      <c r="D201" s="233" t="s">
        <v>128</v>
      </c>
      <c r="E201" s="234" t="s">
        <v>654</v>
      </c>
      <c r="F201" s="235" t="s">
        <v>655</v>
      </c>
      <c r="G201" s="236" t="s">
        <v>347</v>
      </c>
      <c r="H201" s="237">
        <v>18</v>
      </c>
      <c r="I201" s="238"/>
      <c r="J201" s="237">
        <f>ROUND(I201*H201,3)</f>
        <v>0</v>
      </c>
      <c r="K201" s="239"/>
      <c r="L201" s="41"/>
      <c r="M201" s="240" t="s">
        <v>1</v>
      </c>
      <c r="N201" s="241" t="s">
        <v>41</v>
      </c>
      <c r="O201" s="88"/>
      <c r="P201" s="242">
        <f>O201*H201</f>
        <v>0</v>
      </c>
      <c r="Q201" s="242">
        <v>0.00055999999999999995</v>
      </c>
      <c r="R201" s="242">
        <f>Q201*H201</f>
        <v>0.010079999999999999</v>
      </c>
      <c r="S201" s="242">
        <v>0</v>
      </c>
      <c r="T201" s="24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4" t="s">
        <v>132</v>
      </c>
      <c r="AT201" s="244" t="s">
        <v>128</v>
      </c>
      <c r="AU201" s="244" t="s">
        <v>75</v>
      </c>
      <c r="AY201" s="14" t="s">
        <v>125</v>
      </c>
      <c r="BE201" s="245">
        <f>IF(N201="základná",J201,0)</f>
        <v>0</v>
      </c>
      <c r="BF201" s="245">
        <f>IF(N201="znížená",J201,0)</f>
        <v>0</v>
      </c>
      <c r="BG201" s="245">
        <f>IF(N201="zákl. prenesená",J201,0)</f>
        <v>0</v>
      </c>
      <c r="BH201" s="245">
        <f>IF(N201="zníž. prenesená",J201,0)</f>
        <v>0</v>
      </c>
      <c r="BI201" s="245">
        <f>IF(N201="nulová",J201,0)</f>
        <v>0</v>
      </c>
      <c r="BJ201" s="14" t="s">
        <v>133</v>
      </c>
      <c r="BK201" s="246">
        <f>ROUND(I201*H201,3)</f>
        <v>0</v>
      </c>
      <c r="BL201" s="14" t="s">
        <v>132</v>
      </c>
      <c r="BM201" s="244" t="s">
        <v>656</v>
      </c>
    </row>
    <row r="202" s="2" customFormat="1" ht="24" customHeight="1">
      <c r="A202" s="35"/>
      <c r="B202" s="36"/>
      <c r="C202" s="233" t="s">
        <v>657</v>
      </c>
      <c r="D202" s="233" t="s">
        <v>128</v>
      </c>
      <c r="E202" s="234" t="s">
        <v>658</v>
      </c>
      <c r="F202" s="235" t="s">
        <v>659</v>
      </c>
      <c r="G202" s="236" t="s">
        <v>347</v>
      </c>
      <c r="H202" s="237">
        <v>31</v>
      </c>
      <c r="I202" s="238"/>
      <c r="J202" s="237">
        <f>ROUND(I202*H202,3)</f>
        <v>0</v>
      </c>
      <c r="K202" s="239"/>
      <c r="L202" s="41"/>
      <c r="M202" s="240" t="s">
        <v>1</v>
      </c>
      <c r="N202" s="241" t="s">
        <v>41</v>
      </c>
      <c r="O202" s="88"/>
      <c r="P202" s="242">
        <f>O202*H202</f>
        <v>0</v>
      </c>
      <c r="Q202" s="242">
        <v>0.00027999999999999998</v>
      </c>
      <c r="R202" s="242">
        <f>Q202*H202</f>
        <v>0.0086799999999999985</v>
      </c>
      <c r="S202" s="242">
        <v>0</v>
      </c>
      <c r="T202" s="24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4" t="s">
        <v>132</v>
      </c>
      <c r="AT202" s="244" t="s">
        <v>128</v>
      </c>
      <c r="AU202" s="244" t="s">
        <v>75</v>
      </c>
      <c r="AY202" s="14" t="s">
        <v>125</v>
      </c>
      <c r="BE202" s="245">
        <f>IF(N202="základná",J202,0)</f>
        <v>0</v>
      </c>
      <c r="BF202" s="245">
        <f>IF(N202="znížená",J202,0)</f>
        <v>0</v>
      </c>
      <c r="BG202" s="245">
        <f>IF(N202="zákl. prenesená",J202,0)</f>
        <v>0</v>
      </c>
      <c r="BH202" s="245">
        <f>IF(N202="zníž. prenesená",J202,0)</f>
        <v>0</v>
      </c>
      <c r="BI202" s="245">
        <f>IF(N202="nulová",J202,0)</f>
        <v>0</v>
      </c>
      <c r="BJ202" s="14" t="s">
        <v>133</v>
      </c>
      <c r="BK202" s="246">
        <f>ROUND(I202*H202,3)</f>
        <v>0</v>
      </c>
      <c r="BL202" s="14" t="s">
        <v>132</v>
      </c>
      <c r="BM202" s="244" t="s">
        <v>660</v>
      </c>
    </row>
    <row r="203" s="2" customFormat="1" ht="24" customHeight="1">
      <c r="A203" s="35"/>
      <c r="B203" s="36"/>
      <c r="C203" s="233" t="s">
        <v>661</v>
      </c>
      <c r="D203" s="233" t="s">
        <v>128</v>
      </c>
      <c r="E203" s="234" t="s">
        <v>662</v>
      </c>
      <c r="F203" s="235" t="s">
        <v>663</v>
      </c>
      <c r="G203" s="236" t="s">
        <v>211</v>
      </c>
      <c r="H203" s="237">
        <v>79</v>
      </c>
      <c r="I203" s="238"/>
      <c r="J203" s="237">
        <f>ROUND(I203*H203,3)</f>
        <v>0</v>
      </c>
      <c r="K203" s="239"/>
      <c r="L203" s="41"/>
      <c r="M203" s="240" t="s">
        <v>1</v>
      </c>
      <c r="N203" s="241" t="s">
        <v>41</v>
      </c>
      <c r="O203" s="88"/>
      <c r="P203" s="242">
        <f>O203*H203</f>
        <v>0</v>
      </c>
      <c r="Q203" s="242">
        <v>6.9999999999999994E-05</v>
      </c>
      <c r="R203" s="242">
        <f>Q203*H203</f>
        <v>0.0055299999999999993</v>
      </c>
      <c r="S203" s="242">
        <v>0</v>
      </c>
      <c r="T203" s="24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4" t="s">
        <v>132</v>
      </c>
      <c r="AT203" s="244" t="s">
        <v>128</v>
      </c>
      <c r="AU203" s="244" t="s">
        <v>75</v>
      </c>
      <c r="AY203" s="14" t="s">
        <v>125</v>
      </c>
      <c r="BE203" s="245">
        <f>IF(N203="základná",J203,0)</f>
        <v>0</v>
      </c>
      <c r="BF203" s="245">
        <f>IF(N203="znížená",J203,0)</f>
        <v>0</v>
      </c>
      <c r="BG203" s="245">
        <f>IF(N203="zákl. prenesená",J203,0)</f>
        <v>0</v>
      </c>
      <c r="BH203" s="245">
        <f>IF(N203="zníž. prenesená",J203,0)</f>
        <v>0</v>
      </c>
      <c r="BI203" s="245">
        <f>IF(N203="nulová",J203,0)</f>
        <v>0</v>
      </c>
      <c r="BJ203" s="14" t="s">
        <v>133</v>
      </c>
      <c r="BK203" s="246">
        <f>ROUND(I203*H203,3)</f>
        <v>0</v>
      </c>
      <c r="BL203" s="14" t="s">
        <v>132</v>
      </c>
      <c r="BM203" s="244" t="s">
        <v>664</v>
      </c>
    </row>
    <row r="204" s="2" customFormat="1" ht="24" customHeight="1">
      <c r="A204" s="35"/>
      <c r="B204" s="36"/>
      <c r="C204" s="233" t="s">
        <v>665</v>
      </c>
      <c r="D204" s="233" t="s">
        <v>128</v>
      </c>
      <c r="E204" s="234" t="s">
        <v>666</v>
      </c>
      <c r="F204" s="235" t="s">
        <v>667</v>
      </c>
      <c r="G204" s="236" t="s">
        <v>211</v>
      </c>
      <c r="H204" s="237">
        <v>49</v>
      </c>
      <c r="I204" s="238"/>
      <c r="J204" s="237">
        <f>ROUND(I204*H204,3)</f>
        <v>0</v>
      </c>
      <c r="K204" s="239"/>
      <c r="L204" s="41"/>
      <c r="M204" s="257" t="s">
        <v>1</v>
      </c>
      <c r="N204" s="258" t="s">
        <v>41</v>
      </c>
      <c r="O204" s="259"/>
      <c r="P204" s="260">
        <f>O204*H204</f>
        <v>0</v>
      </c>
      <c r="Q204" s="260">
        <v>9.0000000000000006E-05</v>
      </c>
      <c r="R204" s="260">
        <f>Q204*H204</f>
        <v>0.0044099999999999999</v>
      </c>
      <c r="S204" s="260">
        <v>0</v>
      </c>
      <c r="T204" s="26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4" t="s">
        <v>132</v>
      </c>
      <c r="AT204" s="244" t="s">
        <v>128</v>
      </c>
      <c r="AU204" s="244" t="s">
        <v>75</v>
      </c>
      <c r="AY204" s="14" t="s">
        <v>125</v>
      </c>
      <c r="BE204" s="245">
        <f>IF(N204="základná",J204,0)</f>
        <v>0</v>
      </c>
      <c r="BF204" s="245">
        <f>IF(N204="znížená",J204,0)</f>
        <v>0</v>
      </c>
      <c r="BG204" s="245">
        <f>IF(N204="zákl. prenesená",J204,0)</f>
        <v>0</v>
      </c>
      <c r="BH204" s="245">
        <f>IF(N204="zníž. prenesená",J204,0)</f>
        <v>0</v>
      </c>
      <c r="BI204" s="245">
        <f>IF(N204="nulová",J204,0)</f>
        <v>0</v>
      </c>
      <c r="BJ204" s="14" t="s">
        <v>133</v>
      </c>
      <c r="BK204" s="246">
        <f>ROUND(I204*H204,3)</f>
        <v>0</v>
      </c>
      <c r="BL204" s="14" t="s">
        <v>132</v>
      </c>
      <c r="BM204" s="244" t="s">
        <v>668</v>
      </c>
    </row>
    <row r="205" s="2" customFormat="1" ht="6.96" customHeight="1">
      <c r="A205" s="35"/>
      <c r="B205" s="63"/>
      <c r="C205" s="64"/>
      <c r="D205" s="64"/>
      <c r="E205" s="64"/>
      <c r="F205" s="64"/>
      <c r="G205" s="64"/>
      <c r="H205" s="64"/>
      <c r="I205" s="180"/>
      <c r="J205" s="64"/>
      <c r="K205" s="64"/>
      <c r="L205" s="41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sheet="1" autoFilter="0" formatColumns="0" formatRows="0" objects="1" scenarios="1" spinCount="100000" saltValue="hwbVtAiO6XQUyaERxI8vcBW8swrrY8JKV0sUV5crausCWFtMGHsxHfldpjYQqt9LyffWtwfi85hSc4Q/zGZG8g==" hashValue="U/vmxrTeob6gno4JCICyewR6OZNDhYvsyt3CvaJBA1HN1rL71bvqGRKCQNHtTHsBcpnkpq0x2zU1fsRGpjx7rA==" algorithmName="SHA-512" password="CC35"/>
  <autoFilter ref="C115:K20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75</v>
      </c>
    </row>
    <row r="4" s="1" customFormat="1" ht="24.96" customHeight="1">
      <c r="B4" s="17"/>
      <c r="D4" s="137" t="s">
        <v>94</v>
      </c>
      <c r="I4" s="133"/>
      <c r="L4" s="17"/>
      <c r="M4" s="138" t="s">
        <v>9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14</v>
      </c>
      <c r="I6" s="133"/>
      <c r="L6" s="17"/>
    </row>
    <row r="7" s="1" customFormat="1" ht="16.5" customHeight="1">
      <c r="B7" s="17"/>
      <c r="E7" s="140" t="str">
        <f>'Rekapitulácia stavby'!K6</f>
        <v>Rekonštrukcia kotolne viacúčelovej budovy PAPRADNO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669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16</v>
      </c>
      <c r="E11" s="35"/>
      <c r="F11" s="143" t="s">
        <v>1</v>
      </c>
      <c r="G11" s="35"/>
      <c r="H11" s="35"/>
      <c r="I11" s="144" t="s">
        <v>17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18</v>
      </c>
      <c r="E12" s="35"/>
      <c r="F12" s="143" t="s">
        <v>19</v>
      </c>
      <c r="G12" s="35"/>
      <c r="H12" s="35"/>
      <c r="I12" s="144" t="s">
        <v>20</v>
      </c>
      <c r="J12" s="145" t="str">
        <f>'Rekapitulácia stavby'!AN8</f>
        <v>30. 12. 2019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22</v>
      </c>
      <c r="E14" s="35"/>
      <c r="F14" s="35"/>
      <c r="G14" s="35"/>
      <c r="H14" s="35"/>
      <c r="I14" s="144" t="s">
        <v>23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24</v>
      </c>
      <c r="F15" s="35"/>
      <c r="G15" s="35"/>
      <c r="H15" s="35"/>
      <c r="I15" s="144" t="s">
        <v>25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26</v>
      </c>
      <c r="E17" s="35"/>
      <c r="F17" s="35"/>
      <c r="G17" s="35"/>
      <c r="H17" s="35"/>
      <c r="I17" s="144" t="s">
        <v>23</v>
      </c>
      <c r="J17" s="30" t="str">
        <f>'Rekapitulácia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3"/>
      <c r="G18" s="143"/>
      <c r="H18" s="143"/>
      <c r="I18" s="144" t="s">
        <v>25</v>
      </c>
      <c r="J18" s="30" t="str">
        <f>'Rekapitulácia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28</v>
      </c>
      <c r="E20" s="35"/>
      <c r="F20" s="35"/>
      <c r="G20" s="35"/>
      <c r="H20" s="35"/>
      <c r="I20" s="144" t="s">
        <v>23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29</v>
      </c>
      <c r="F21" s="35"/>
      <c r="G21" s="35"/>
      <c r="H21" s="35"/>
      <c r="I21" s="144" t="s">
        <v>25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32</v>
      </c>
      <c r="E23" s="35"/>
      <c r="F23" s="35"/>
      <c r="G23" s="35"/>
      <c r="H23" s="35"/>
      <c r="I23" s="144" t="s">
        <v>23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33</v>
      </c>
      <c r="F24" s="35"/>
      <c r="G24" s="35"/>
      <c r="H24" s="35"/>
      <c r="I24" s="144" t="s">
        <v>25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ROUND((SUM(BE121:BE151)),  2)</f>
        <v>0</v>
      </c>
      <c r="G33" s="35"/>
      <c r="H33" s="35"/>
      <c r="I33" s="159">
        <v>0.20000000000000001</v>
      </c>
      <c r="J33" s="158">
        <f>ROUND(((SUM(BE121:BE151))*I33),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ROUND((SUM(BF121:BF151)),  2)</f>
        <v>0</v>
      </c>
      <c r="G34" s="35"/>
      <c r="H34" s="35"/>
      <c r="I34" s="159">
        <v>0.20000000000000001</v>
      </c>
      <c r="J34" s="158">
        <f>ROUND(((SUM(BF121:BF151))*I34),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ROUND((SUM(BG121:BG151)),  2)</f>
        <v>0</v>
      </c>
      <c r="G35" s="35"/>
      <c r="H35" s="35"/>
      <c r="I35" s="159">
        <v>0.20000000000000001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ROUND((SUM(BH121:BH151)),  2)</f>
        <v>0</v>
      </c>
      <c r="G36" s="35"/>
      <c r="H36" s="35"/>
      <c r="I36" s="159">
        <v>0.20000000000000001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ROUND((SUM(BI121:BI151)),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Rekonštrukcia kotolne viacúčelovej budovy PAPRADNO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04 - vykurovacie telesá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18</v>
      </c>
      <c r="D89" s="37"/>
      <c r="E89" s="37"/>
      <c r="F89" s="24" t="str">
        <f>F12</f>
        <v>obec Papradno</v>
      </c>
      <c r="G89" s="37"/>
      <c r="H89" s="37"/>
      <c r="I89" s="144" t="s">
        <v>20</v>
      </c>
      <c r="J89" s="76" t="str">
        <f>IF(J12="","",J12)</f>
        <v>30. 12. 2019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22</v>
      </c>
      <c r="D91" s="37"/>
      <c r="E91" s="37"/>
      <c r="F91" s="24" t="str">
        <f>E15</f>
        <v xml:space="preserve">Obec Papradno, Papradno č. 315, 018 13 </v>
      </c>
      <c r="G91" s="37"/>
      <c r="H91" s="37"/>
      <c r="I91" s="144" t="s">
        <v>28</v>
      </c>
      <c r="J91" s="33" t="str">
        <f>E21</f>
        <v>Ing. arch Jozef Sobčák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144" t="s">
        <v>32</v>
      </c>
      <c r="J92" s="33" t="str">
        <f>E24</f>
        <v>SOARCH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670</v>
      </c>
      <c r="E97" s="193"/>
      <c r="F97" s="193"/>
      <c r="G97" s="193"/>
      <c r="H97" s="193"/>
      <c r="I97" s="194"/>
      <c r="J97" s="195">
        <f>J122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671</v>
      </c>
      <c r="E98" s="200"/>
      <c r="F98" s="200"/>
      <c r="G98" s="200"/>
      <c r="H98" s="200"/>
      <c r="I98" s="201"/>
      <c r="J98" s="202">
        <f>J123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0"/>
      <c r="C99" s="191"/>
      <c r="D99" s="192" t="s">
        <v>672</v>
      </c>
      <c r="E99" s="193"/>
      <c r="F99" s="193"/>
      <c r="G99" s="193"/>
      <c r="H99" s="193"/>
      <c r="I99" s="194"/>
      <c r="J99" s="195">
        <f>J126</f>
        <v>0</v>
      </c>
      <c r="K99" s="191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7"/>
      <c r="C100" s="198"/>
      <c r="D100" s="199" t="s">
        <v>673</v>
      </c>
      <c r="E100" s="200"/>
      <c r="F100" s="200"/>
      <c r="G100" s="200"/>
      <c r="H100" s="200"/>
      <c r="I100" s="201"/>
      <c r="J100" s="202">
        <f>J127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674</v>
      </c>
      <c r="E101" s="200"/>
      <c r="F101" s="200"/>
      <c r="G101" s="200"/>
      <c r="H101" s="200"/>
      <c r="I101" s="201"/>
      <c r="J101" s="202">
        <f>J136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41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8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8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112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14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4" t="str">
        <f>E7</f>
        <v>Rekonštrukcia kotolne viacúčelovej budovy PAPRADNO</v>
      </c>
      <c r="F111" s="29"/>
      <c r="G111" s="29"/>
      <c r="H111" s="29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95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04 - vykurovacie telesá</v>
      </c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18</v>
      </c>
      <c r="D115" s="37"/>
      <c r="E115" s="37"/>
      <c r="F115" s="24" t="str">
        <f>F12</f>
        <v>obec Papradno</v>
      </c>
      <c r="G115" s="37"/>
      <c r="H115" s="37"/>
      <c r="I115" s="144" t="s">
        <v>20</v>
      </c>
      <c r="J115" s="76" t="str">
        <f>IF(J12="","",J12)</f>
        <v>30. 12. 2019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7.9" customHeight="1">
      <c r="A117" s="35"/>
      <c r="B117" s="36"/>
      <c r="C117" s="29" t="s">
        <v>22</v>
      </c>
      <c r="D117" s="37"/>
      <c r="E117" s="37"/>
      <c r="F117" s="24" t="str">
        <f>E15</f>
        <v xml:space="preserve">Obec Papradno, Papradno č. 315, 018 13 </v>
      </c>
      <c r="G117" s="37"/>
      <c r="H117" s="37"/>
      <c r="I117" s="144" t="s">
        <v>28</v>
      </c>
      <c r="J117" s="33" t="str">
        <f>E21</f>
        <v>Ing. arch Jozef Sobčák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26</v>
      </c>
      <c r="D118" s="37"/>
      <c r="E118" s="37"/>
      <c r="F118" s="24" t="str">
        <f>IF(E18="","",E18)</f>
        <v>Vyplň údaj</v>
      </c>
      <c r="G118" s="37"/>
      <c r="H118" s="37"/>
      <c r="I118" s="144" t="s">
        <v>32</v>
      </c>
      <c r="J118" s="33" t="str">
        <f>E24</f>
        <v>SOARCH s.r.o.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4"/>
      <c r="B120" s="205"/>
      <c r="C120" s="206" t="s">
        <v>113</v>
      </c>
      <c r="D120" s="207" t="s">
        <v>60</v>
      </c>
      <c r="E120" s="207" t="s">
        <v>56</v>
      </c>
      <c r="F120" s="207" t="s">
        <v>57</v>
      </c>
      <c r="G120" s="207" t="s">
        <v>114</v>
      </c>
      <c r="H120" s="207" t="s">
        <v>115</v>
      </c>
      <c r="I120" s="208" t="s">
        <v>116</v>
      </c>
      <c r="J120" s="209" t="s">
        <v>99</v>
      </c>
      <c r="K120" s="210" t="s">
        <v>117</v>
      </c>
      <c r="L120" s="211"/>
      <c r="M120" s="97" t="s">
        <v>1</v>
      </c>
      <c r="N120" s="98" t="s">
        <v>39</v>
      </c>
      <c r="O120" s="98" t="s">
        <v>118</v>
      </c>
      <c r="P120" s="98" t="s">
        <v>119</v>
      </c>
      <c r="Q120" s="98" t="s">
        <v>120</v>
      </c>
      <c r="R120" s="98" t="s">
        <v>121</v>
      </c>
      <c r="S120" s="98" t="s">
        <v>122</v>
      </c>
      <c r="T120" s="99" t="s">
        <v>123</v>
      </c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</row>
    <row r="121" s="2" customFormat="1" ht="22.8" customHeight="1">
      <c r="A121" s="35"/>
      <c r="B121" s="36"/>
      <c r="C121" s="104" t="s">
        <v>100</v>
      </c>
      <c r="D121" s="37"/>
      <c r="E121" s="37"/>
      <c r="F121" s="37"/>
      <c r="G121" s="37"/>
      <c r="H121" s="37"/>
      <c r="I121" s="141"/>
      <c r="J121" s="212">
        <f>BK121</f>
        <v>0</v>
      </c>
      <c r="K121" s="37"/>
      <c r="L121" s="41"/>
      <c r="M121" s="100"/>
      <c r="N121" s="213"/>
      <c r="O121" s="101"/>
      <c r="P121" s="214">
        <f>P122+P126</f>
        <v>0</v>
      </c>
      <c r="Q121" s="101"/>
      <c r="R121" s="214">
        <f>R122+R126</f>
        <v>2.3411599999999999</v>
      </c>
      <c r="S121" s="101"/>
      <c r="T121" s="215">
        <f>T122+T126</f>
        <v>3.7576499999999999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101</v>
      </c>
      <c r="BK121" s="216">
        <f>BK122+BK126</f>
        <v>0</v>
      </c>
    </row>
    <row r="122" s="12" customFormat="1" ht="25.92" customHeight="1">
      <c r="A122" s="12"/>
      <c r="B122" s="217"/>
      <c r="C122" s="218"/>
      <c r="D122" s="219" t="s">
        <v>74</v>
      </c>
      <c r="E122" s="220" t="s">
        <v>675</v>
      </c>
      <c r="F122" s="220" t="s">
        <v>676</v>
      </c>
      <c r="G122" s="218"/>
      <c r="H122" s="218"/>
      <c r="I122" s="221"/>
      <c r="J122" s="222">
        <f>BK122</f>
        <v>0</v>
      </c>
      <c r="K122" s="218"/>
      <c r="L122" s="223"/>
      <c r="M122" s="224"/>
      <c r="N122" s="225"/>
      <c r="O122" s="225"/>
      <c r="P122" s="226">
        <f>P123</f>
        <v>0</v>
      </c>
      <c r="Q122" s="225"/>
      <c r="R122" s="226">
        <f>R123</f>
        <v>0</v>
      </c>
      <c r="S122" s="225"/>
      <c r="T122" s="227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8" t="s">
        <v>83</v>
      </c>
      <c r="AT122" s="229" t="s">
        <v>74</v>
      </c>
      <c r="AU122" s="229" t="s">
        <v>75</v>
      </c>
      <c r="AY122" s="228" t="s">
        <v>125</v>
      </c>
      <c r="BK122" s="230">
        <f>BK123</f>
        <v>0</v>
      </c>
    </row>
    <row r="123" s="12" customFormat="1" ht="22.8" customHeight="1">
      <c r="A123" s="12"/>
      <c r="B123" s="217"/>
      <c r="C123" s="218"/>
      <c r="D123" s="219" t="s">
        <v>74</v>
      </c>
      <c r="E123" s="231" t="s">
        <v>677</v>
      </c>
      <c r="F123" s="231" t="s">
        <v>678</v>
      </c>
      <c r="G123" s="218"/>
      <c r="H123" s="218"/>
      <c r="I123" s="221"/>
      <c r="J123" s="232">
        <f>BK123</f>
        <v>0</v>
      </c>
      <c r="K123" s="218"/>
      <c r="L123" s="223"/>
      <c r="M123" s="224"/>
      <c r="N123" s="225"/>
      <c r="O123" s="225"/>
      <c r="P123" s="226">
        <f>SUM(P124:P125)</f>
        <v>0</v>
      </c>
      <c r="Q123" s="225"/>
      <c r="R123" s="226">
        <f>SUM(R124:R125)</f>
        <v>0</v>
      </c>
      <c r="S123" s="225"/>
      <c r="T123" s="227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8" t="s">
        <v>83</v>
      </c>
      <c r="AT123" s="229" t="s">
        <v>74</v>
      </c>
      <c r="AU123" s="229" t="s">
        <v>83</v>
      </c>
      <c r="AY123" s="228" t="s">
        <v>125</v>
      </c>
      <c r="BK123" s="230">
        <f>SUM(BK124:BK125)</f>
        <v>0</v>
      </c>
    </row>
    <row r="124" s="2" customFormat="1" ht="16.5" customHeight="1">
      <c r="A124" s="35"/>
      <c r="B124" s="36"/>
      <c r="C124" s="233" t="s">
        <v>83</v>
      </c>
      <c r="D124" s="233" t="s">
        <v>128</v>
      </c>
      <c r="E124" s="234" t="s">
        <v>358</v>
      </c>
      <c r="F124" s="235" t="s">
        <v>359</v>
      </c>
      <c r="G124" s="236" t="s">
        <v>256</v>
      </c>
      <c r="H124" s="237">
        <v>72</v>
      </c>
      <c r="I124" s="238"/>
      <c r="J124" s="237">
        <f>ROUND(I124*H124,3)</f>
        <v>0</v>
      </c>
      <c r="K124" s="239"/>
      <c r="L124" s="41"/>
      <c r="M124" s="240" t="s">
        <v>1</v>
      </c>
      <c r="N124" s="241" t="s">
        <v>41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132</v>
      </c>
      <c r="AT124" s="244" t="s">
        <v>128</v>
      </c>
      <c r="AU124" s="244" t="s">
        <v>133</v>
      </c>
      <c r="AY124" s="14" t="s">
        <v>125</v>
      </c>
      <c r="BE124" s="245">
        <f>IF(N124="základná",J124,0)</f>
        <v>0</v>
      </c>
      <c r="BF124" s="245">
        <f>IF(N124="znížená",J124,0)</f>
        <v>0</v>
      </c>
      <c r="BG124" s="245">
        <f>IF(N124="zákl. prenesená",J124,0)</f>
        <v>0</v>
      </c>
      <c r="BH124" s="245">
        <f>IF(N124="zníž. prenesená",J124,0)</f>
        <v>0</v>
      </c>
      <c r="BI124" s="245">
        <f>IF(N124="nulová",J124,0)</f>
        <v>0</v>
      </c>
      <c r="BJ124" s="14" t="s">
        <v>133</v>
      </c>
      <c r="BK124" s="246">
        <f>ROUND(I124*H124,3)</f>
        <v>0</v>
      </c>
      <c r="BL124" s="14" t="s">
        <v>132</v>
      </c>
      <c r="BM124" s="244" t="s">
        <v>679</v>
      </c>
    </row>
    <row r="125" s="2" customFormat="1" ht="16.5" customHeight="1">
      <c r="A125" s="35"/>
      <c r="B125" s="36"/>
      <c r="C125" s="233" t="s">
        <v>133</v>
      </c>
      <c r="D125" s="233" t="s">
        <v>128</v>
      </c>
      <c r="E125" s="234" t="s">
        <v>373</v>
      </c>
      <c r="F125" s="235" t="s">
        <v>374</v>
      </c>
      <c r="G125" s="236" t="s">
        <v>256</v>
      </c>
      <c r="H125" s="237">
        <v>20</v>
      </c>
      <c r="I125" s="238"/>
      <c r="J125" s="237">
        <f>ROUND(I125*H125,3)</f>
        <v>0</v>
      </c>
      <c r="K125" s="239"/>
      <c r="L125" s="41"/>
      <c r="M125" s="240" t="s">
        <v>1</v>
      </c>
      <c r="N125" s="241" t="s">
        <v>41</v>
      </c>
      <c r="O125" s="88"/>
      <c r="P125" s="242">
        <f>O125*H125</f>
        <v>0</v>
      </c>
      <c r="Q125" s="242">
        <v>0</v>
      </c>
      <c r="R125" s="242">
        <f>Q125*H125</f>
        <v>0</v>
      </c>
      <c r="S125" s="242">
        <v>0</v>
      </c>
      <c r="T125" s="24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4" t="s">
        <v>132</v>
      </c>
      <c r="AT125" s="244" t="s">
        <v>128</v>
      </c>
      <c r="AU125" s="244" t="s">
        <v>133</v>
      </c>
      <c r="AY125" s="14" t="s">
        <v>125</v>
      </c>
      <c r="BE125" s="245">
        <f>IF(N125="základná",J125,0)</f>
        <v>0</v>
      </c>
      <c r="BF125" s="245">
        <f>IF(N125="znížená",J125,0)</f>
        <v>0</v>
      </c>
      <c r="BG125" s="245">
        <f>IF(N125="zákl. prenesená",J125,0)</f>
        <v>0</v>
      </c>
      <c r="BH125" s="245">
        <f>IF(N125="zníž. prenesená",J125,0)</f>
        <v>0</v>
      </c>
      <c r="BI125" s="245">
        <f>IF(N125="nulová",J125,0)</f>
        <v>0</v>
      </c>
      <c r="BJ125" s="14" t="s">
        <v>133</v>
      </c>
      <c r="BK125" s="246">
        <f>ROUND(I125*H125,3)</f>
        <v>0</v>
      </c>
      <c r="BL125" s="14" t="s">
        <v>132</v>
      </c>
      <c r="BM125" s="244" t="s">
        <v>680</v>
      </c>
    </row>
    <row r="126" s="12" customFormat="1" ht="25.92" customHeight="1">
      <c r="A126" s="12"/>
      <c r="B126" s="217"/>
      <c r="C126" s="218"/>
      <c r="D126" s="219" t="s">
        <v>74</v>
      </c>
      <c r="E126" s="220" t="s">
        <v>124</v>
      </c>
      <c r="F126" s="220" t="s">
        <v>681</v>
      </c>
      <c r="G126" s="218"/>
      <c r="H126" s="218"/>
      <c r="I126" s="221"/>
      <c r="J126" s="222">
        <f>BK126</f>
        <v>0</v>
      </c>
      <c r="K126" s="218"/>
      <c r="L126" s="223"/>
      <c r="M126" s="224"/>
      <c r="N126" s="225"/>
      <c r="O126" s="225"/>
      <c r="P126" s="226">
        <f>P127+P136</f>
        <v>0</v>
      </c>
      <c r="Q126" s="225"/>
      <c r="R126" s="226">
        <f>R127+R136</f>
        <v>2.3411599999999999</v>
      </c>
      <c r="S126" s="225"/>
      <c r="T126" s="227">
        <f>T127+T136</f>
        <v>3.7576499999999999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133</v>
      </c>
      <c r="AT126" s="229" t="s">
        <v>74</v>
      </c>
      <c r="AU126" s="229" t="s">
        <v>75</v>
      </c>
      <c r="AY126" s="228" t="s">
        <v>125</v>
      </c>
      <c r="BK126" s="230">
        <f>BK127+BK136</f>
        <v>0</v>
      </c>
    </row>
    <row r="127" s="12" customFormat="1" ht="22.8" customHeight="1">
      <c r="A127" s="12"/>
      <c r="B127" s="217"/>
      <c r="C127" s="218"/>
      <c r="D127" s="219" t="s">
        <v>74</v>
      </c>
      <c r="E127" s="231" t="s">
        <v>682</v>
      </c>
      <c r="F127" s="231" t="s">
        <v>683</v>
      </c>
      <c r="G127" s="218"/>
      <c r="H127" s="218"/>
      <c r="I127" s="221"/>
      <c r="J127" s="232">
        <f>BK127</f>
        <v>0</v>
      </c>
      <c r="K127" s="218"/>
      <c r="L127" s="223"/>
      <c r="M127" s="224"/>
      <c r="N127" s="225"/>
      <c r="O127" s="225"/>
      <c r="P127" s="226">
        <f>SUM(P128:P135)</f>
        <v>0</v>
      </c>
      <c r="Q127" s="225"/>
      <c r="R127" s="226">
        <f>SUM(R128:R135)</f>
        <v>0.017760000000000001</v>
      </c>
      <c r="S127" s="225"/>
      <c r="T127" s="227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8" t="s">
        <v>133</v>
      </c>
      <c r="AT127" s="229" t="s">
        <v>74</v>
      </c>
      <c r="AU127" s="229" t="s">
        <v>83</v>
      </c>
      <c r="AY127" s="228" t="s">
        <v>125</v>
      </c>
      <c r="BK127" s="230">
        <f>SUM(BK128:BK135)</f>
        <v>0</v>
      </c>
    </row>
    <row r="128" s="2" customFormat="1" ht="16.5" customHeight="1">
      <c r="A128" s="35"/>
      <c r="B128" s="36"/>
      <c r="C128" s="233" t="s">
        <v>138</v>
      </c>
      <c r="D128" s="233" t="s">
        <v>128</v>
      </c>
      <c r="E128" s="234" t="s">
        <v>684</v>
      </c>
      <c r="F128" s="235" t="s">
        <v>685</v>
      </c>
      <c r="G128" s="236" t="s">
        <v>347</v>
      </c>
      <c r="H128" s="237">
        <v>148</v>
      </c>
      <c r="I128" s="238"/>
      <c r="J128" s="237">
        <f>ROUND(I128*H128,3)</f>
        <v>0</v>
      </c>
      <c r="K128" s="239"/>
      <c r="L128" s="41"/>
      <c r="M128" s="240" t="s">
        <v>1</v>
      </c>
      <c r="N128" s="241" t="s">
        <v>41</v>
      </c>
      <c r="O128" s="88"/>
      <c r="P128" s="242">
        <f>O128*H128</f>
        <v>0</v>
      </c>
      <c r="Q128" s="242">
        <v>0.00012</v>
      </c>
      <c r="R128" s="242">
        <f>Q128*H128</f>
        <v>0.017760000000000001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192</v>
      </c>
      <c r="AT128" s="244" t="s">
        <v>128</v>
      </c>
      <c r="AU128" s="244" t="s">
        <v>133</v>
      </c>
      <c r="AY128" s="14" t="s">
        <v>125</v>
      </c>
      <c r="BE128" s="245">
        <f>IF(N128="základná",J128,0)</f>
        <v>0</v>
      </c>
      <c r="BF128" s="245">
        <f>IF(N128="znížená",J128,0)</f>
        <v>0</v>
      </c>
      <c r="BG128" s="245">
        <f>IF(N128="zákl. prenesená",J128,0)</f>
        <v>0</v>
      </c>
      <c r="BH128" s="245">
        <f>IF(N128="zníž. prenesená",J128,0)</f>
        <v>0</v>
      </c>
      <c r="BI128" s="245">
        <f>IF(N128="nulová",J128,0)</f>
        <v>0</v>
      </c>
      <c r="BJ128" s="14" t="s">
        <v>133</v>
      </c>
      <c r="BK128" s="246">
        <f>ROUND(I128*H128,3)</f>
        <v>0</v>
      </c>
      <c r="BL128" s="14" t="s">
        <v>192</v>
      </c>
      <c r="BM128" s="244" t="s">
        <v>686</v>
      </c>
    </row>
    <row r="129" s="2" customFormat="1" ht="16.5" customHeight="1">
      <c r="A129" s="35"/>
      <c r="B129" s="36"/>
      <c r="C129" s="233" t="s">
        <v>132</v>
      </c>
      <c r="D129" s="233" t="s">
        <v>128</v>
      </c>
      <c r="E129" s="234" t="s">
        <v>687</v>
      </c>
      <c r="F129" s="235" t="s">
        <v>688</v>
      </c>
      <c r="G129" s="236" t="s">
        <v>347</v>
      </c>
      <c r="H129" s="237">
        <v>58</v>
      </c>
      <c r="I129" s="238"/>
      <c r="J129" s="237">
        <f>ROUND(I129*H129,3)</f>
        <v>0</v>
      </c>
      <c r="K129" s="239"/>
      <c r="L129" s="41"/>
      <c r="M129" s="240" t="s">
        <v>1</v>
      </c>
      <c r="N129" s="241" t="s">
        <v>41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192</v>
      </c>
      <c r="AT129" s="244" t="s">
        <v>128</v>
      </c>
      <c r="AU129" s="244" t="s">
        <v>133</v>
      </c>
      <c r="AY129" s="14" t="s">
        <v>125</v>
      </c>
      <c r="BE129" s="245">
        <f>IF(N129="základná",J129,0)</f>
        <v>0</v>
      </c>
      <c r="BF129" s="245">
        <f>IF(N129="znížená",J129,0)</f>
        <v>0</v>
      </c>
      <c r="BG129" s="245">
        <f>IF(N129="zákl. prenesená",J129,0)</f>
        <v>0</v>
      </c>
      <c r="BH129" s="245">
        <f>IF(N129="zníž. prenesená",J129,0)</f>
        <v>0</v>
      </c>
      <c r="BI129" s="245">
        <f>IF(N129="nulová",J129,0)</f>
        <v>0</v>
      </c>
      <c r="BJ129" s="14" t="s">
        <v>133</v>
      </c>
      <c r="BK129" s="246">
        <f>ROUND(I129*H129,3)</f>
        <v>0</v>
      </c>
      <c r="BL129" s="14" t="s">
        <v>192</v>
      </c>
      <c r="BM129" s="244" t="s">
        <v>689</v>
      </c>
    </row>
    <row r="130" s="2" customFormat="1" ht="16.5" customHeight="1">
      <c r="A130" s="35"/>
      <c r="B130" s="36"/>
      <c r="C130" s="247" t="s">
        <v>145</v>
      </c>
      <c r="D130" s="247" t="s">
        <v>177</v>
      </c>
      <c r="E130" s="248" t="s">
        <v>690</v>
      </c>
      <c r="F130" s="249" t="s">
        <v>691</v>
      </c>
      <c r="G130" s="250" t="s">
        <v>347</v>
      </c>
      <c r="H130" s="251">
        <v>74</v>
      </c>
      <c r="I130" s="252"/>
      <c r="J130" s="251">
        <f>ROUND(I130*H130,3)</f>
        <v>0</v>
      </c>
      <c r="K130" s="253"/>
      <c r="L130" s="254"/>
      <c r="M130" s="255" t="s">
        <v>1</v>
      </c>
      <c r="N130" s="256" t="s">
        <v>41</v>
      </c>
      <c r="O130" s="88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4" t="s">
        <v>197</v>
      </c>
      <c r="AT130" s="244" t="s">
        <v>177</v>
      </c>
      <c r="AU130" s="244" t="s">
        <v>133</v>
      </c>
      <c r="AY130" s="14" t="s">
        <v>125</v>
      </c>
      <c r="BE130" s="245">
        <f>IF(N130="základná",J130,0)</f>
        <v>0</v>
      </c>
      <c r="BF130" s="245">
        <f>IF(N130="znížená",J130,0)</f>
        <v>0</v>
      </c>
      <c r="BG130" s="245">
        <f>IF(N130="zákl. prenesená",J130,0)</f>
        <v>0</v>
      </c>
      <c r="BH130" s="245">
        <f>IF(N130="zníž. prenesená",J130,0)</f>
        <v>0</v>
      </c>
      <c r="BI130" s="245">
        <f>IF(N130="nulová",J130,0)</f>
        <v>0</v>
      </c>
      <c r="BJ130" s="14" t="s">
        <v>133</v>
      </c>
      <c r="BK130" s="246">
        <f>ROUND(I130*H130,3)</f>
        <v>0</v>
      </c>
      <c r="BL130" s="14" t="s">
        <v>192</v>
      </c>
      <c r="BM130" s="244" t="s">
        <v>692</v>
      </c>
    </row>
    <row r="131" s="2" customFormat="1" ht="16.5" customHeight="1">
      <c r="A131" s="35"/>
      <c r="B131" s="36"/>
      <c r="C131" s="247" t="s">
        <v>152</v>
      </c>
      <c r="D131" s="247" t="s">
        <v>177</v>
      </c>
      <c r="E131" s="248" t="s">
        <v>693</v>
      </c>
      <c r="F131" s="249" t="s">
        <v>694</v>
      </c>
      <c r="G131" s="250" t="s">
        <v>347</v>
      </c>
      <c r="H131" s="251">
        <v>29</v>
      </c>
      <c r="I131" s="252"/>
      <c r="J131" s="251">
        <f>ROUND(I131*H131,3)</f>
        <v>0</v>
      </c>
      <c r="K131" s="253"/>
      <c r="L131" s="254"/>
      <c r="M131" s="255" t="s">
        <v>1</v>
      </c>
      <c r="N131" s="256" t="s">
        <v>41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197</v>
      </c>
      <c r="AT131" s="244" t="s">
        <v>177</v>
      </c>
      <c r="AU131" s="244" t="s">
        <v>133</v>
      </c>
      <c r="AY131" s="14" t="s">
        <v>125</v>
      </c>
      <c r="BE131" s="245">
        <f>IF(N131="základná",J131,0)</f>
        <v>0</v>
      </c>
      <c r="BF131" s="245">
        <f>IF(N131="znížená",J131,0)</f>
        <v>0</v>
      </c>
      <c r="BG131" s="245">
        <f>IF(N131="zákl. prenesená",J131,0)</f>
        <v>0</v>
      </c>
      <c r="BH131" s="245">
        <f>IF(N131="zníž. prenesená",J131,0)</f>
        <v>0</v>
      </c>
      <c r="BI131" s="245">
        <f>IF(N131="nulová",J131,0)</f>
        <v>0</v>
      </c>
      <c r="BJ131" s="14" t="s">
        <v>133</v>
      </c>
      <c r="BK131" s="246">
        <f>ROUND(I131*H131,3)</f>
        <v>0</v>
      </c>
      <c r="BL131" s="14" t="s">
        <v>192</v>
      </c>
      <c r="BM131" s="244" t="s">
        <v>695</v>
      </c>
    </row>
    <row r="132" s="2" customFormat="1" ht="16.5" customHeight="1">
      <c r="A132" s="35"/>
      <c r="B132" s="36"/>
      <c r="C132" s="247" t="s">
        <v>158</v>
      </c>
      <c r="D132" s="247" t="s">
        <v>177</v>
      </c>
      <c r="E132" s="248" t="s">
        <v>696</v>
      </c>
      <c r="F132" s="249" t="s">
        <v>697</v>
      </c>
      <c r="G132" s="250" t="s">
        <v>347</v>
      </c>
      <c r="H132" s="251">
        <v>29</v>
      </c>
      <c r="I132" s="252"/>
      <c r="J132" s="251">
        <f>ROUND(I132*H132,3)</f>
        <v>0</v>
      </c>
      <c r="K132" s="253"/>
      <c r="L132" s="254"/>
      <c r="M132" s="255" t="s">
        <v>1</v>
      </c>
      <c r="N132" s="256" t="s">
        <v>41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197</v>
      </c>
      <c r="AT132" s="244" t="s">
        <v>177</v>
      </c>
      <c r="AU132" s="244" t="s">
        <v>133</v>
      </c>
      <c r="AY132" s="14" t="s">
        <v>125</v>
      </c>
      <c r="BE132" s="245">
        <f>IF(N132="základná",J132,0)</f>
        <v>0</v>
      </c>
      <c r="BF132" s="245">
        <f>IF(N132="znížená",J132,0)</f>
        <v>0</v>
      </c>
      <c r="BG132" s="245">
        <f>IF(N132="zákl. prenesená",J132,0)</f>
        <v>0</v>
      </c>
      <c r="BH132" s="245">
        <f>IF(N132="zníž. prenesená",J132,0)</f>
        <v>0</v>
      </c>
      <c r="BI132" s="245">
        <f>IF(N132="nulová",J132,0)</f>
        <v>0</v>
      </c>
      <c r="BJ132" s="14" t="s">
        <v>133</v>
      </c>
      <c r="BK132" s="246">
        <f>ROUND(I132*H132,3)</f>
        <v>0</v>
      </c>
      <c r="BL132" s="14" t="s">
        <v>192</v>
      </c>
      <c r="BM132" s="244" t="s">
        <v>698</v>
      </c>
    </row>
    <row r="133" s="2" customFormat="1" ht="16.5" customHeight="1">
      <c r="A133" s="35"/>
      <c r="B133" s="36"/>
      <c r="C133" s="233" t="s">
        <v>163</v>
      </c>
      <c r="D133" s="233" t="s">
        <v>128</v>
      </c>
      <c r="E133" s="234" t="s">
        <v>531</v>
      </c>
      <c r="F133" s="235" t="s">
        <v>532</v>
      </c>
      <c r="G133" s="236" t="s">
        <v>347</v>
      </c>
      <c r="H133" s="237">
        <v>90</v>
      </c>
      <c r="I133" s="238"/>
      <c r="J133" s="237">
        <f>ROUND(I133*H133,3)</f>
        <v>0</v>
      </c>
      <c r="K133" s="239"/>
      <c r="L133" s="41"/>
      <c r="M133" s="240" t="s">
        <v>1</v>
      </c>
      <c r="N133" s="241" t="s">
        <v>41</v>
      </c>
      <c r="O133" s="88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4" t="s">
        <v>192</v>
      </c>
      <c r="AT133" s="244" t="s">
        <v>128</v>
      </c>
      <c r="AU133" s="244" t="s">
        <v>133</v>
      </c>
      <c r="AY133" s="14" t="s">
        <v>125</v>
      </c>
      <c r="BE133" s="245">
        <f>IF(N133="základná",J133,0)</f>
        <v>0</v>
      </c>
      <c r="BF133" s="245">
        <f>IF(N133="znížená",J133,0)</f>
        <v>0</v>
      </c>
      <c r="BG133" s="245">
        <f>IF(N133="zákl. prenesená",J133,0)</f>
        <v>0</v>
      </c>
      <c r="BH133" s="245">
        <f>IF(N133="zníž. prenesená",J133,0)</f>
        <v>0</v>
      </c>
      <c r="BI133" s="245">
        <f>IF(N133="nulová",J133,0)</f>
        <v>0</v>
      </c>
      <c r="BJ133" s="14" t="s">
        <v>133</v>
      </c>
      <c r="BK133" s="246">
        <f>ROUND(I133*H133,3)</f>
        <v>0</v>
      </c>
      <c r="BL133" s="14" t="s">
        <v>192</v>
      </c>
      <c r="BM133" s="244" t="s">
        <v>699</v>
      </c>
    </row>
    <row r="134" s="2" customFormat="1" ht="16.5" customHeight="1">
      <c r="A134" s="35"/>
      <c r="B134" s="36"/>
      <c r="C134" s="247" t="s">
        <v>126</v>
      </c>
      <c r="D134" s="247" t="s">
        <v>177</v>
      </c>
      <c r="E134" s="248" t="s">
        <v>700</v>
      </c>
      <c r="F134" s="249" t="s">
        <v>701</v>
      </c>
      <c r="G134" s="250" t="s">
        <v>347</v>
      </c>
      <c r="H134" s="251">
        <v>45</v>
      </c>
      <c r="I134" s="252"/>
      <c r="J134" s="251">
        <f>ROUND(I134*H134,3)</f>
        <v>0</v>
      </c>
      <c r="K134" s="253"/>
      <c r="L134" s="254"/>
      <c r="M134" s="255" t="s">
        <v>1</v>
      </c>
      <c r="N134" s="256" t="s">
        <v>41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197</v>
      </c>
      <c r="AT134" s="244" t="s">
        <v>177</v>
      </c>
      <c r="AU134" s="244" t="s">
        <v>133</v>
      </c>
      <c r="AY134" s="14" t="s">
        <v>125</v>
      </c>
      <c r="BE134" s="245">
        <f>IF(N134="základná",J134,0)</f>
        <v>0</v>
      </c>
      <c r="BF134" s="245">
        <f>IF(N134="znížená",J134,0)</f>
        <v>0</v>
      </c>
      <c r="BG134" s="245">
        <f>IF(N134="zákl. prenesená",J134,0)</f>
        <v>0</v>
      </c>
      <c r="BH134" s="245">
        <f>IF(N134="zníž. prenesená",J134,0)</f>
        <v>0</v>
      </c>
      <c r="BI134" s="245">
        <f>IF(N134="nulová",J134,0)</f>
        <v>0</v>
      </c>
      <c r="BJ134" s="14" t="s">
        <v>133</v>
      </c>
      <c r="BK134" s="246">
        <f>ROUND(I134*H134,3)</f>
        <v>0</v>
      </c>
      <c r="BL134" s="14" t="s">
        <v>192</v>
      </c>
      <c r="BM134" s="244" t="s">
        <v>702</v>
      </c>
    </row>
    <row r="135" s="2" customFormat="1" ht="16.5" customHeight="1">
      <c r="A135" s="35"/>
      <c r="B135" s="36"/>
      <c r="C135" s="247" t="s">
        <v>170</v>
      </c>
      <c r="D135" s="247" t="s">
        <v>177</v>
      </c>
      <c r="E135" s="248" t="s">
        <v>703</v>
      </c>
      <c r="F135" s="249" t="s">
        <v>704</v>
      </c>
      <c r="G135" s="250" t="s">
        <v>347</v>
      </c>
      <c r="H135" s="251">
        <v>45</v>
      </c>
      <c r="I135" s="252"/>
      <c r="J135" s="251">
        <f>ROUND(I135*H135,3)</f>
        <v>0</v>
      </c>
      <c r="K135" s="253"/>
      <c r="L135" s="254"/>
      <c r="M135" s="255" t="s">
        <v>1</v>
      </c>
      <c r="N135" s="256" t="s">
        <v>41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197</v>
      </c>
      <c r="AT135" s="244" t="s">
        <v>177</v>
      </c>
      <c r="AU135" s="244" t="s">
        <v>133</v>
      </c>
      <c r="AY135" s="14" t="s">
        <v>125</v>
      </c>
      <c r="BE135" s="245">
        <f>IF(N135="základná",J135,0)</f>
        <v>0</v>
      </c>
      <c r="BF135" s="245">
        <f>IF(N135="znížená",J135,0)</f>
        <v>0</v>
      </c>
      <c r="BG135" s="245">
        <f>IF(N135="zákl. prenesená",J135,0)</f>
        <v>0</v>
      </c>
      <c r="BH135" s="245">
        <f>IF(N135="zníž. prenesená",J135,0)</f>
        <v>0</v>
      </c>
      <c r="BI135" s="245">
        <f>IF(N135="nulová",J135,0)</f>
        <v>0</v>
      </c>
      <c r="BJ135" s="14" t="s">
        <v>133</v>
      </c>
      <c r="BK135" s="246">
        <f>ROUND(I135*H135,3)</f>
        <v>0</v>
      </c>
      <c r="BL135" s="14" t="s">
        <v>192</v>
      </c>
      <c r="BM135" s="244" t="s">
        <v>705</v>
      </c>
    </row>
    <row r="136" s="12" customFormat="1" ht="22.8" customHeight="1">
      <c r="A136" s="12"/>
      <c r="B136" s="217"/>
      <c r="C136" s="218"/>
      <c r="D136" s="219" t="s">
        <v>74</v>
      </c>
      <c r="E136" s="231" t="s">
        <v>706</v>
      </c>
      <c r="F136" s="231" t="s">
        <v>707</v>
      </c>
      <c r="G136" s="218"/>
      <c r="H136" s="218"/>
      <c r="I136" s="221"/>
      <c r="J136" s="232">
        <f>BK136</f>
        <v>0</v>
      </c>
      <c r="K136" s="218"/>
      <c r="L136" s="223"/>
      <c r="M136" s="224"/>
      <c r="N136" s="225"/>
      <c r="O136" s="225"/>
      <c r="P136" s="226">
        <f>SUM(P137:P151)</f>
        <v>0</v>
      </c>
      <c r="Q136" s="225"/>
      <c r="R136" s="226">
        <f>SUM(R137:R151)</f>
        <v>2.3233999999999999</v>
      </c>
      <c r="S136" s="225"/>
      <c r="T136" s="227">
        <f>SUM(T137:T151)</f>
        <v>3.7576499999999999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8" t="s">
        <v>133</v>
      </c>
      <c r="AT136" s="229" t="s">
        <v>74</v>
      </c>
      <c r="AU136" s="229" t="s">
        <v>83</v>
      </c>
      <c r="AY136" s="228" t="s">
        <v>125</v>
      </c>
      <c r="BK136" s="230">
        <f>SUM(BK137:BK151)</f>
        <v>0</v>
      </c>
    </row>
    <row r="137" s="2" customFormat="1" ht="24" customHeight="1">
      <c r="A137" s="35"/>
      <c r="B137" s="36"/>
      <c r="C137" s="233" t="s">
        <v>176</v>
      </c>
      <c r="D137" s="233" t="s">
        <v>128</v>
      </c>
      <c r="E137" s="234" t="s">
        <v>708</v>
      </c>
      <c r="F137" s="235" t="s">
        <v>709</v>
      </c>
      <c r="G137" s="236" t="s">
        <v>347</v>
      </c>
      <c r="H137" s="237">
        <v>74</v>
      </c>
      <c r="I137" s="238"/>
      <c r="J137" s="237">
        <f>ROUND(I137*H137,3)</f>
        <v>0</v>
      </c>
      <c r="K137" s="239"/>
      <c r="L137" s="41"/>
      <c r="M137" s="240" t="s">
        <v>1</v>
      </c>
      <c r="N137" s="241" t="s">
        <v>41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192</v>
      </c>
      <c r="AT137" s="244" t="s">
        <v>128</v>
      </c>
      <c r="AU137" s="244" t="s">
        <v>133</v>
      </c>
      <c r="AY137" s="14" t="s">
        <v>125</v>
      </c>
      <c r="BE137" s="245">
        <f>IF(N137="základná",J137,0)</f>
        <v>0</v>
      </c>
      <c r="BF137" s="245">
        <f>IF(N137="znížená",J137,0)</f>
        <v>0</v>
      </c>
      <c r="BG137" s="245">
        <f>IF(N137="zákl. prenesená",J137,0)</f>
        <v>0</v>
      </c>
      <c r="BH137" s="245">
        <f>IF(N137="zníž. prenesená",J137,0)</f>
        <v>0</v>
      </c>
      <c r="BI137" s="245">
        <f>IF(N137="nulová",J137,0)</f>
        <v>0</v>
      </c>
      <c r="BJ137" s="14" t="s">
        <v>133</v>
      </c>
      <c r="BK137" s="246">
        <f>ROUND(I137*H137,3)</f>
        <v>0</v>
      </c>
      <c r="BL137" s="14" t="s">
        <v>192</v>
      </c>
      <c r="BM137" s="244" t="s">
        <v>710</v>
      </c>
    </row>
    <row r="138" s="2" customFormat="1" ht="16.5" customHeight="1">
      <c r="A138" s="35"/>
      <c r="B138" s="36"/>
      <c r="C138" s="233" t="s">
        <v>181</v>
      </c>
      <c r="D138" s="233" t="s">
        <v>128</v>
      </c>
      <c r="E138" s="234" t="s">
        <v>711</v>
      </c>
      <c r="F138" s="235" t="s">
        <v>712</v>
      </c>
      <c r="G138" s="236" t="s">
        <v>161</v>
      </c>
      <c r="H138" s="237">
        <v>375.76499999999999</v>
      </c>
      <c r="I138" s="238"/>
      <c r="J138" s="237">
        <f>ROUND(I138*H138,3)</f>
        <v>0</v>
      </c>
      <c r="K138" s="239"/>
      <c r="L138" s="41"/>
      <c r="M138" s="240" t="s">
        <v>1</v>
      </c>
      <c r="N138" s="241" t="s">
        <v>41</v>
      </c>
      <c r="O138" s="88"/>
      <c r="P138" s="242">
        <f>O138*H138</f>
        <v>0</v>
      </c>
      <c r="Q138" s="242">
        <v>0</v>
      </c>
      <c r="R138" s="242">
        <f>Q138*H138</f>
        <v>0</v>
      </c>
      <c r="S138" s="242">
        <v>0.01</v>
      </c>
      <c r="T138" s="243">
        <f>S138*H138</f>
        <v>3.7576499999999999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4" t="s">
        <v>192</v>
      </c>
      <c r="AT138" s="244" t="s">
        <v>128</v>
      </c>
      <c r="AU138" s="244" t="s">
        <v>133</v>
      </c>
      <c r="AY138" s="14" t="s">
        <v>125</v>
      </c>
      <c r="BE138" s="245">
        <f>IF(N138="základná",J138,0)</f>
        <v>0</v>
      </c>
      <c r="BF138" s="245">
        <f>IF(N138="znížená",J138,0)</f>
        <v>0</v>
      </c>
      <c r="BG138" s="245">
        <f>IF(N138="zákl. prenesená",J138,0)</f>
        <v>0</v>
      </c>
      <c r="BH138" s="245">
        <f>IF(N138="zníž. prenesená",J138,0)</f>
        <v>0</v>
      </c>
      <c r="BI138" s="245">
        <f>IF(N138="nulová",J138,0)</f>
        <v>0</v>
      </c>
      <c r="BJ138" s="14" t="s">
        <v>133</v>
      </c>
      <c r="BK138" s="246">
        <f>ROUND(I138*H138,3)</f>
        <v>0</v>
      </c>
      <c r="BL138" s="14" t="s">
        <v>192</v>
      </c>
      <c r="BM138" s="244" t="s">
        <v>713</v>
      </c>
    </row>
    <row r="139" s="2" customFormat="1" ht="16.5" customHeight="1">
      <c r="A139" s="35"/>
      <c r="B139" s="36"/>
      <c r="C139" s="233" t="s">
        <v>189</v>
      </c>
      <c r="D139" s="233" t="s">
        <v>128</v>
      </c>
      <c r="E139" s="234" t="s">
        <v>714</v>
      </c>
      <c r="F139" s="235" t="s">
        <v>715</v>
      </c>
      <c r="G139" s="236" t="s">
        <v>347</v>
      </c>
      <c r="H139" s="237">
        <v>74</v>
      </c>
      <c r="I139" s="238"/>
      <c r="J139" s="237">
        <f>ROUND(I139*H139,3)</f>
        <v>0</v>
      </c>
      <c r="K139" s="239"/>
      <c r="L139" s="41"/>
      <c r="M139" s="240" t="s">
        <v>1</v>
      </c>
      <c r="N139" s="241" t="s">
        <v>41</v>
      </c>
      <c r="O139" s="88"/>
      <c r="P139" s="242">
        <f>O139*H139</f>
        <v>0</v>
      </c>
      <c r="Q139" s="242">
        <v>3.0000000000000001E-05</v>
      </c>
      <c r="R139" s="242">
        <f>Q139*H139</f>
        <v>0.0022200000000000002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192</v>
      </c>
      <c r="AT139" s="244" t="s">
        <v>128</v>
      </c>
      <c r="AU139" s="244" t="s">
        <v>133</v>
      </c>
      <c r="AY139" s="14" t="s">
        <v>125</v>
      </c>
      <c r="BE139" s="245">
        <f>IF(N139="základná",J139,0)</f>
        <v>0</v>
      </c>
      <c r="BF139" s="245">
        <f>IF(N139="znížená",J139,0)</f>
        <v>0</v>
      </c>
      <c r="BG139" s="245">
        <f>IF(N139="zákl. prenesená",J139,0)</f>
        <v>0</v>
      </c>
      <c r="BH139" s="245">
        <f>IF(N139="zníž. prenesená",J139,0)</f>
        <v>0</v>
      </c>
      <c r="BI139" s="245">
        <f>IF(N139="nulová",J139,0)</f>
        <v>0</v>
      </c>
      <c r="BJ139" s="14" t="s">
        <v>133</v>
      </c>
      <c r="BK139" s="246">
        <f>ROUND(I139*H139,3)</f>
        <v>0</v>
      </c>
      <c r="BL139" s="14" t="s">
        <v>192</v>
      </c>
      <c r="BM139" s="244" t="s">
        <v>716</v>
      </c>
    </row>
    <row r="140" s="2" customFormat="1" ht="16.5" customHeight="1">
      <c r="A140" s="35"/>
      <c r="B140" s="36"/>
      <c r="C140" s="233" t="s">
        <v>194</v>
      </c>
      <c r="D140" s="233" t="s">
        <v>128</v>
      </c>
      <c r="E140" s="234" t="s">
        <v>717</v>
      </c>
      <c r="F140" s="235" t="s">
        <v>718</v>
      </c>
      <c r="G140" s="236" t="s">
        <v>347</v>
      </c>
      <c r="H140" s="237">
        <v>8</v>
      </c>
      <c r="I140" s="238"/>
      <c r="J140" s="237">
        <f>ROUND(I140*H140,3)</f>
        <v>0</v>
      </c>
      <c r="K140" s="239"/>
      <c r="L140" s="41"/>
      <c r="M140" s="240" t="s">
        <v>1</v>
      </c>
      <c r="N140" s="241" t="s">
        <v>41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192</v>
      </c>
      <c r="AT140" s="244" t="s">
        <v>128</v>
      </c>
      <c r="AU140" s="244" t="s">
        <v>133</v>
      </c>
      <c r="AY140" s="14" t="s">
        <v>125</v>
      </c>
      <c r="BE140" s="245">
        <f>IF(N140="základná",J140,0)</f>
        <v>0</v>
      </c>
      <c r="BF140" s="245">
        <f>IF(N140="znížená",J140,0)</f>
        <v>0</v>
      </c>
      <c r="BG140" s="245">
        <f>IF(N140="zákl. prenesená",J140,0)</f>
        <v>0</v>
      </c>
      <c r="BH140" s="245">
        <f>IF(N140="zníž. prenesená",J140,0)</f>
        <v>0</v>
      </c>
      <c r="BI140" s="245">
        <f>IF(N140="nulová",J140,0)</f>
        <v>0</v>
      </c>
      <c r="BJ140" s="14" t="s">
        <v>133</v>
      </c>
      <c r="BK140" s="246">
        <f>ROUND(I140*H140,3)</f>
        <v>0</v>
      </c>
      <c r="BL140" s="14" t="s">
        <v>192</v>
      </c>
      <c r="BM140" s="244" t="s">
        <v>719</v>
      </c>
    </row>
    <row r="141" s="2" customFormat="1" ht="16.5" customHeight="1">
      <c r="A141" s="35"/>
      <c r="B141" s="36"/>
      <c r="C141" s="233" t="s">
        <v>199</v>
      </c>
      <c r="D141" s="233" t="s">
        <v>128</v>
      </c>
      <c r="E141" s="234" t="s">
        <v>720</v>
      </c>
      <c r="F141" s="235" t="s">
        <v>721</v>
      </c>
      <c r="G141" s="236" t="s">
        <v>347</v>
      </c>
      <c r="H141" s="237">
        <v>66</v>
      </c>
      <c r="I141" s="238"/>
      <c r="J141" s="237">
        <f>ROUND(I141*H141,3)</f>
        <v>0</v>
      </c>
      <c r="K141" s="239"/>
      <c r="L141" s="41"/>
      <c r="M141" s="240" t="s">
        <v>1</v>
      </c>
      <c r="N141" s="241" t="s">
        <v>41</v>
      </c>
      <c r="O141" s="88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4" t="s">
        <v>192</v>
      </c>
      <c r="AT141" s="244" t="s">
        <v>128</v>
      </c>
      <c r="AU141" s="244" t="s">
        <v>133</v>
      </c>
      <c r="AY141" s="14" t="s">
        <v>125</v>
      </c>
      <c r="BE141" s="245">
        <f>IF(N141="základná",J141,0)</f>
        <v>0</v>
      </c>
      <c r="BF141" s="245">
        <f>IF(N141="znížená",J141,0)</f>
        <v>0</v>
      </c>
      <c r="BG141" s="245">
        <f>IF(N141="zákl. prenesená",J141,0)</f>
        <v>0</v>
      </c>
      <c r="BH141" s="245">
        <f>IF(N141="zníž. prenesená",J141,0)</f>
        <v>0</v>
      </c>
      <c r="BI141" s="245">
        <f>IF(N141="nulová",J141,0)</f>
        <v>0</v>
      </c>
      <c r="BJ141" s="14" t="s">
        <v>133</v>
      </c>
      <c r="BK141" s="246">
        <f>ROUND(I141*H141,3)</f>
        <v>0</v>
      </c>
      <c r="BL141" s="14" t="s">
        <v>192</v>
      </c>
      <c r="BM141" s="244" t="s">
        <v>722</v>
      </c>
    </row>
    <row r="142" s="2" customFormat="1" ht="24" customHeight="1">
      <c r="A142" s="35"/>
      <c r="B142" s="36"/>
      <c r="C142" s="233" t="s">
        <v>192</v>
      </c>
      <c r="D142" s="233" t="s">
        <v>128</v>
      </c>
      <c r="E142" s="234" t="s">
        <v>723</v>
      </c>
      <c r="F142" s="235" t="s">
        <v>724</v>
      </c>
      <c r="G142" s="236" t="s">
        <v>347</v>
      </c>
      <c r="H142" s="237">
        <v>7</v>
      </c>
      <c r="I142" s="238"/>
      <c r="J142" s="237">
        <f>ROUND(I142*H142,3)</f>
        <v>0</v>
      </c>
      <c r="K142" s="239"/>
      <c r="L142" s="41"/>
      <c r="M142" s="240" t="s">
        <v>1</v>
      </c>
      <c r="N142" s="241" t="s">
        <v>41</v>
      </c>
      <c r="O142" s="88"/>
      <c r="P142" s="242">
        <f>O142*H142</f>
        <v>0</v>
      </c>
      <c r="Q142" s="242">
        <v>0.00013999999999999999</v>
      </c>
      <c r="R142" s="242">
        <f>Q142*H142</f>
        <v>0.00097999999999999997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192</v>
      </c>
      <c r="AT142" s="244" t="s">
        <v>128</v>
      </c>
      <c r="AU142" s="244" t="s">
        <v>133</v>
      </c>
      <c r="AY142" s="14" t="s">
        <v>125</v>
      </c>
      <c r="BE142" s="245">
        <f>IF(N142="základná",J142,0)</f>
        <v>0</v>
      </c>
      <c r="BF142" s="245">
        <f>IF(N142="znížená",J142,0)</f>
        <v>0</v>
      </c>
      <c r="BG142" s="245">
        <f>IF(N142="zákl. prenesená",J142,0)</f>
        <v>0</v>
      </c>
      <c r="BH142" s="245">
        <f>IF(N142="zníž. prenesená",J142,0)</f>
        <v>0</v>
      </c>
      <c r="BI142" s="245">
        <f>IF(N142="nulová",J142,0)</f>
        <v>0</v>
      </c>
      <c r="BJ142" s="14" t="s">
        <v>133</v>
      </c>
      <c r="BK142" s="246">
        <f>ROUND(I142*H142,3)</f>
        <v>0</v>
      </c>
      <c r="BL142" s="14" t="s">
        <v>192</v>
      </c>
      <c r="BM142" s="244" t="s">
        <v>725</v>
      </c>
    </row>
    <row r="143" s="2" customFormat="1" ht="72" customHeight="1">
      <c r="A143" s="35"/>
      <c r="B143" s="36"/>
      <c r="C143" s="247" t="s">
        <v>208</v>
      </c>
      <c r="D143" s="247" t="s">
        <v>177</v>
      </c>
      <c r="E143" s="248" t="s">
        <v>726</v>
      </c>
      <c r="F143" s="249" t="s">
        <v>727</v>
      </c>
      <c r="G143" s="250" t="s">
        <v>347</v>
      </c>
      <c r="H143" s="251">
        <v>7</v>
      </c>
      <c r="I143" s="252"/>
      <c r="J143" s="251">
        <f>ROUND(I143*H143,3)</f>
        <v>0</v>
      </c>
      <c r="K143" s="253"/>
      <c r="L143" s="254"/>
      <c r="M143" s="255" t="s">
        <v>1</v>
      </c>
      <c r="N143" s="256" t="s">
        <v>41</v>
      </c>
      <c r="O143" s="88"/>
      <c r="P143" s="242">
        <f>O143*H143</f>
        <v>0</v>
      </c>
      <c r="Q143" s="242">
        <v>0.0099500000000000005</v>
      </c>
      <c r="R143" s="242">
        <f>Q143*H143</f>
        <v>0.069650000000000004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197</v>
      </c>
      <c r="AT143" s="244" t="s">
        <v>177</v>
      </c>
      <c r="AU143" s="244" t="s">
        <v>133</v>
      </c>
      <c r="AY143" s="14" t="s">
        <v>125</v>
      </c>
      <c r="BE143" s="245">
        <f>IF(N143="základná",J143,0)</f>
        <v>0</v>
      </c>
      <c r="BF143" s="245">
        <f>IF(N143="znížená",J143,0)</f>
        <v>0</v>
      </c>
      <c r="BG143" s="245">
        <f>IF(N143="zákl. prenesená",J143,0)</f>
        <v>0</v>
      </c>
      <c r="BH143" s="245">
        <f>IF(N143="zníž. prenesená",J143,0)</f>
        <v>0</v>
      </c>
      <c r="BI143" s="245">
        <f>IF(N143="nulová",J143,0)</f>
        <v>0</v>
      </c>
      <c r="BJ143" s="14" t="s">
        <v>133</v>
      </c>
      <c r="BK143" s="246">
        <f>ROUND(I143*H143,3)</f>
        <v>0</v>
      </c>
      <c r="BL143" s="14" t="s">
        <v>192</v>
      </c>
      <c r="BM143" s="244" t="s">
        <v>728</v>
      </c>
    </row>
    <row r="144" s="2" customFormat="1" ht="24" customHeight="1">
      <c r="A144" s="35"/>
      <c r="B144" s="36"/>
      <c r="C144" s="233" t="s">
        <v>213</v>
      </c>
      <c r="D144" s="233" t="s">
        <v>128</v>
      </c>
      <c r="E144" s="234" t="s">
        <v>729</v>
      </c>
      <c r="F144" s="235" t="s">
        <v>730</v>
      </c>
      <c r="G144" s="236" t="s">
        <v>347</v>
      </c>
      <c r="H144" s="237">
        <v>1</v>
      </c>
      <c r="I144" s="238"/>
      <c r="J144" s="237">
        <f>ROUND(I144*H144,3)</f>
        <v>0</v>
      </c>
      <c r="K144" s="239"/>
      <c r="L144" s="41"/>
      <c r="M144" s="240" t="s">
        <v>1</v>
      </c>
      <c r="N144" s="241" t="s">
        <v>41</v>
      </c>
      <c r="O144" s="88"/>
      <c r="P144" s="242">
        <f>O144*H144</f>
        <v>0</v>
      </c>
      <c r="Q144" s="242">
        <v>0.00013999999999999999</v>
      </c>
      <c r="R144" s="242">
        <f>Q144*H144</f>
        <v>0.00013999999999999999</v>
      </c>
      <c r="S144" s="242">
        <v>0</v>
      </c>
      <c r="T144" s="24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4" t="s">
        <v>192</v>
      </c>
      <c r="AT144" s="244" t="s">
        <v>128</v>
      </c>
      <c r="AU144" s="244" t="s">
        <v>133</v>
      </c>
      <c r="AY144" s="14" t="s">
        <v>125</v>
      </c>
      <c r="BE144" s="245">
        <f>IF(N144="základná",J144,0)</f>
        <v>0</v>
      </c>
      <c r="BF144" s="245">
        <f>IF(N144="znížená",J144,0)</f>
        <v>0</v>
      </c>
      <c r="BG144" s="245">
        <f>IF(N144="zákl. prenesená",J144,0)</f>
        <v>0</v>
      </c>
      <c r="BH144" s="245">
        <f>IF(N144="zníž. prenesená",J144,0)</f>
        <v>0</v>
      </c>
      <c r="BI144" s="245">
        <f>IF(N144="nulová",J144,0)</f>
        <v>0</v>
      </c>
      <c r="BJ144" s="14" t="s">
        <v>133</v>
      </c>
      <c r="BK144" s="246">
        <f>ROUND(I144*H144,3)</f>
        <v>0</v>
      </c>
      <c r="BL144" s="14" t="s">
        <v>192</v>
      </c>
      <c r="BM144" s="244" t="s">
        <v>731</v>
      </c>
    </row>
    <row r="145" s="2" customFormat="1" ht="72" customHeight="1">
      <c r="A145" s="35"/>
      <c r="B145" s="36"/>
      <c r="C145" s="247" t="s">
        <v>217</v>
      </c>
      <c r="D145" s="247" t="s">
        <v>177</v>
      </c>
      <c r="E145" s="248" t="s">
        <v>732</v>
      </c>
      <c r="F145" s="249" t="s">
        <v>733</v>
      </c>
      <c r="G145" s="250" t="s">
        <v>347</v>
      </c>
      <c r="H145" s="251">
        <v>1</v>
      </c>
      <c r="I145" s="252"/>
      <c r="J145" s="251">
        <f>ROUND(I145*H145,3)</f>
        <v>0</v>
      </c>
      <c r="K145" s="253"/>
      <c r="L145" s="254"/>
      <c r="M145" s="255" t="s">
        <v>1</v>
      </c>
      <c r="N145" s="256" t="s">
        <v>41</v>
      </c>
      <c r="O145" s="88"/>
      <c r="P145" s="242">
        <f>O145*H145</f>
        <v>0</v>
      </c>
      <c r="Q145" s="242">
        <v>0.017909999999999999</v>
      </c>
      <c r="R145" s="242">
        <f>Q145*H145</f>
        <v>0.017909999999999999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197</v>
      </c>
      <c r="AT145" s="244" t="s">
        <v>177</v>
      </c>
      <c r="AU145" s="244" t="s">
        <v>133</v>
      </c>
      <c r="AY145" s="14" t="s">
        <v>125</v>
      </c>
      <c r="BE145" s="245">
        <f>IF(N145="základná",J145,0)</f>
        <v>0</v>
      </c>
      <c r="BF145" s="245">
        <f>IF(N145="znížená",J145,0)</f>
        <v>0</v>
      </c>
      <c r="BG145" s="245">
        <f>IF(N145="zákl. prenesená",J145,0)</f>
        <v>0</v>
      </c>
      <c r="BH145" s="245">
        <f>IF(N145="zníž. prenesená",J145,0)</f>
        <v>0</v>
      </c>
      <c r="BI145" s="245">
        <f>IF(N145="nulová",J145,0)</f>
        <v>0</v>
      </c>
      <c r="BJ145" s="14" t="s">
        <v>133</v>
      </c>
      <c r="BK145" s="246">
        <f>ROUND(I145*H145,3)</f>
        <v>0</v>
      </c>
      <c r="BL145" s="14" t="s">
        <v>192</v>
      </c>
      <c r="BM145" s="244" t="s">
        <v>734</v>
      </c>
    </row>
    <row r="146" s="2" customFormat="1" ht="24" customHeight="1">
      <c r="A146" s="35"/>
      <c r="B146" s="36"/>
      <c r="C146" s="233" t="s">
        <v>7</v>
      </c>
      <c r="D146" s="233" t="s">
        <v>128</v>
      </c>
      <c r="E146" s="234" t="s">
        <v>735</v>
      </c>
      <c r="F146" s="235" t="s">
        <v>736</v>
      </c>
      <c r="G146" s="236" t="s">
        <v>347</v>
      </c>
      <c r="H146" s="237">
        <v>66</v>
      </c>
      <c r="I146" s="238"/>
      <c r="J146" s="237">
        <f>ROUND(I146*H146,3)</f>
        <v>0</v>
      </c>
      <c r="K146" s="239"/>
      <c r="L146" s="41"/>
      <c r="M146" s="240" t="s">
        <v>1</v>
      </c>
      <c r="N146" s="241" t="s">
        <v>41</v>
      </c>
      <c r="O146" s="88"/>
      <c r="P146" s="242">
        <f>O146*H146</f>
        <v>0</v>
      </c>
      <c r="Q146" s="242">
        <v>0.00013999999999999999</v>
      </c>
      <c r="R146" s="242">
        <f>Q146*H146</f>
        <v>0.0092399999999999999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192</v>
      </c>
      <c r="AT146" s="244" t="s">
        <v>128</v>
      </c>
      <c r="AU146" s="244" t="s">
        <v>133</v>
      </c>
      <c r="AY146" s="14" t="s">
        <v>125</v>
      </c>
      <c r="BE146" s="245">
        <f>IF(N146="základná",J146,0)</f>
        <v>0</v>
      </c>
      <c r="BF146" s="245">
        <f>IF(N146="znížená",J146,0)</f>
        <v>0</v>
      </c>
      <c r="BG146" s="245">
        <f>IF(N146="zákl. prenesená",J146,0)</f>
        <v>0</v>
      </c>
      <c r="BH146" s="245">
        <f>IF(N146="zníž. prenesená",J146,0)</f>
        <v>0</v>
      </c>
      <c r="BI146" s="245">
        <f>IF(N146="nulová",J146,0)</f>
        <v>0</v>
      </c>
      <c r="BJ146" s="14" t="s">
        <v>133</v>
      </c>
      <c r="BK146" s="246">
        <f>ROUND(I146*H146,3)</f>
        <v>0</v>
      </c>
      <c r="BL146" s="14" t="s">
        <v>192</v>
      </c>
      <c r="BM146" s="244" t="s">
        <v>737</v>
      </c>
    </row>
    <row r="147" s="2" customFormat="1" ht="72" customHeight="1">
      <c r="A147" s="35"/>
      <c r="B147" s="36"/>
      <c r="C147" s="247" t="s">
        <v>225</v>
      </c>
      <c r="D147" s="247" t="s">
        <v>177</v>
      </c>
      <c r="E147" s="248" t="s">
        <v>738</v>
      </c>
      <c r="F147" s="249" t="s">
        <v>739</v>
      </c>
      <c r="G147" s="250" t="s">
        <v>347</v>
      </c>
      <c r="H147" s="251">
        <v>4</v>
      </c>
      <c r="I147" s="252"/>
      <c r="J147" s="251">
        <f>ROUND(I147*H147,3)</f>
        <v>0</v>
      </c>
      <c r="K147" s="253"/>
      <c r="L147" s="254"/>
      <c r="M147" s="255" t="s">
        <v>1</v>
      </c>
      <c r="N147" s="256" t="s">
        <v>41</v>
      </c>
      <c r="O147" s="88"/>
      <c r="P147" s="242">
        <f>O147*H147</f>
        <v>0</v>
      </c>
      <c r="Q147" s="242">
        <v>0.015769999999999999</v>
      </c>
      <c r="R147" s="242">
        <f>Q147*H147</f>
        <v>0.063079999999999997</v>
      </c>
      <c r="S147" s="242">
        <v>0</v>
      </c>
      <c r="T147" s="24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4" t="s">
        <v>197</v>
      </c>
      <c r="AT147" s="244" t="s">
        <v>177</v>
      </c>
      <c r="AU147" s="244" t="s">
        <v>133</v>
      </c>
      <c r="AY147" s="14" t="s">
        <v>125</v>
      </c>
      <c r="BE147" s="245">
        <f>IF(N147="základná",J147,0)</f>
        <v>0</v>
      </c>
      <c r="BF147" s="245">
        <f>IF(N147="znížená",J147,0)</f>
        <v>0</v>
      </c>
      <c r="BG147" s="245">
        <f>IF(N147="zákl. prenesená",J147,0)</f>
        <v>0</v>
      </c>
      <c r="BH147" s="245">
        <f>IF(N147="zníž. prenesená",J147,0)</f>
        <v>0</v>
      </c>
      <c r="BI147" s="245">
        <f>IF(N147="nulová",J147,0)</f>
        <v>0</v>
      </c>
      <c r="BJ147" s="14" t="s">
        <v>133</v>
      </c>
      <c r="BK147" s="246">
        <f>ROUND(I147*H147,3)</f>
        <v>0</v>
      </c>
      <c r="BL147" s="14" t="s">
        <v>192</v>
      </c>
      <c r="BM147" s="244" t="s">
        <v>740</v>
      </c>
    </row>
    <row r="148" s="2" customFormat="1" ht="72" customHeight="1">
      <c r="A148" s="35"/>
      <c r="B148" s="36"/>
      <c r="C148" s="247" t="s">
        <v>229</v>
      </c>
      <c r="D148" s="247" t="s">
        <v>177</v>
      </c>
      <c r="E148" s="248" t="s">
        <v>741</v>
      </c>
      <c r="F148" s="249" t="s">
        <v>742</v>
      </c>
      <c r="G148" s="250" t="s">
        <v>347</v>
      </c>
      <c r="H148" s="251">
        <v>1</v>
      </c>
      <c r="I148" s="252"/>
      <c r="J148" s="251">
        <f>ROUND(I148*H148,3)</f>
        <v>0</v>
      </c>
      <c r="K148" s="253"/>
      <c r="L148" s="254"/>
      <c r="M148" s="255" t="s">
        <v>1</v>
      </c>
      <c r="N148" s="256" t="s">
        <v>41</v>
      </c>
      <c r="O148" s="88"/>
      <c r="P148" s="242">
        <f>O148*H148</f>
        <v>0</v>
      </c>
      <c r="Q148" s="242">
        <v>0.022079999999999999</v>
      </c>
      <c r="R148" s="242">
        <f>Q148*H148</f>
        <v>0.022079999999999999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197</v>
      </c>
      <c r="AT148" s="244" t="s">
        <v>177</v>
      </c>
      <c r="AU148" s="244" t="s">
        <v>133</v>
      </c>
      <c r="AY148" s="14" t="s">
        <v>125</v>
      </c>
      <c r="BE148" s="245">
        <f>IF(N148="základná",J148,0)</f>
        <v>0</v>
      </c>
      <c r="BF148" s="245">
        <f>IF(N148="znížená",J148,0)</f>
        <v>0</v>
      </c>
      <c r="BG148" s="245">
        <f>IF(N148="zákl. prenesená",J148,0)</f>
        <v>0</v>
      </c>
      <c r="BH148" s="245">
        <f>IF(N148="zníž. prenesená",J148,0)</f>
        <v>0</v>
      </c>
      <c r="BI148" s="245">
        <f>IF(N148="nulová",J148,0)</f>
        <v>0</v>
      </c>
      <c r="BJ148" s="14" t="s">
        <v>133</v>
      </c>
      <c r="BK148" s="246">
        <f>ROUND(I148*H148,3)</f>
        <v>0</v>
      </c>
      <c r="BL148" s="14" t="s">
        <v>192</v>
      </c>
      <c r="BM148" s="244" t="s">
        <v>743</v>
      </c>
    </row>
    <row r="149" s="2" customFormat="1" ht="72" customHeight="1">
      <c r="A149" s="35"/>
      <c r="B149" s="36"/>
      <c r="C149" s="247" t="s">
        <v>235</v>
      </c>
      <c r="D149" s="247" t="s">
        <v>177</v>
      </c>
      <c r="E149" s="248" t="s">
        <v>744</v>
      </c>
      <c r="F149" s="249" t="s">
        <v>745</v>
      </c>
      <c r="G149" s="250" t="s">
        <v>347</v>
      </c>
      <c r="H149" s="251">
        <v>4</v>
      </c>
      <c r="I149" s="252"/>
      <c r="J149" s="251">
        <f>ROUND(I149*H149,3)</f>
        <v>0</v>
      </c>
      <c r="K149" s="253"/>
      <c r="L149" s="254"/>
      <c r="M149" s="255" t="s">
        <v>1</v>
      </c>
      <c r="N149" s="256" t="s">
        <v>41</v>
      </c>
      <c r="O149" s="88"/>
      <c r="P149" s="242">
        <f>O149*H149</f>
        <v>0</v>
      </c>
      <c r="Q149" s="242">
        <v>0.025229999999999999</v>
      </c>
      <c r="R149" s="242">
        <f>Q149*H149</f>
        <v>0.10092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197</v>
      </c>
      <c r="AT149" s="244" t="s">
        <v>177</v>
      </c>
      <c r="AU149" s="244" t="s">
        <v>133</v>
      </c>
      <c r="AY149" s="14" t="s">
        <v>125</v>
      </c>
      <c r="BE149" s="245">
        <f>IF(N149="základná",J149,0)</f>
        <v>0</v>
      </c>
      <c r="BF149" s="245">
        <f>IF(N149="znížená",J149,0)</f>
        <v>0</v>
      </c>
      <c r="BG149" s="245">
        <f>IF(N149="zákl. prenesená",J149,0)</f>
        <v>0</v>
      </c>
      <c r="BH149" s="245">
        <f>IF(N149="zníž. prenesená",J149,0)</f>
        <v>0</v>
      </c>
      <c r="BI149" s="245">
        <f>IF(N149="nulová",J149,0)</f>
        <v>0</v>
      </c>
      <c r="BJ149" s="14" t="s">
        <v>133</v>
      </c>
      <c r="BK149" s="246">
        <f>ROUND(I149*H149,3)</f>
        <v>0</v>
      </c>
      <c r="BL149" s="14" t="s">
        <v>192</v>
      </c>
      <c r="BM149" s="244" t="s">
        <v>746</v>
      </c>
    </row>
    <row r="150" s="2" customFormat="1" ht="72" customHeight="1">
      <c r="A150" s="35"/>
      <c r="B150" s="36"/>
      <c r="C150" s="247" t="s">
        <v>239</v>
      </c>
      <c r="D150" s="247" t="s">
        <v>177</v>
      </c>
      <c r="E150" s="248" t="s">
        <v>747</v>
      </c>
      <c r="F150" s="249" t="s">
        <v>748</v>
      </c>
      <c r="G150" s="250" t="s">
        <v>347</v>
      </c>
      <c r="H150" s="251">
        <v>19</v>
      </c>
      <c r="I150" s="252"/>
      <c r="J150" s="251">
        <f>ROUND(I150*H150,3)</f>
        <v>0</v>
      </c>
      <c r="K150" s="253"/>
      <c r="L150" s="254"/>
      <c r="M150" s="255" t="s">
        <v>1</v>
      </c>
      <c r="N150" s="256" t="s">
        <v>41</v>
      </c>
      <c r="O150" s="88"/>
      <c r="P150" s="242">
        <f>O150*H150</f>
        <v>0</v>
      </c>
      <c r="Q150" s="242">
        <v>0.031539999999999999</v>
      </c>
      <c r="R150" s="242">
        <f>Q150*H150</f>
        <v>0.59926000000000001</v>
      </c>
      <c r="S150" s="242">
        <v>0</v>
      </c>
      <c r="T150" s="24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4" t="s">
        <v>197</v>
      </c>
      <c r="AT150" s="244" t="s">
        <v>177</v>
      </c>
      <c r="AU150" s="244" t="s">
        <v>133</v>
      </c>
      <c r="AY150" s="14" t="s">
        <v>125</v>
      </c>
      <c r="BE150" s="245">
        <f>IF(N150="základná",J150,0)</f>
        <v>0</v>
      </c>
      <c r="BF150" s="245">
        <f>IF(N150="znížená",J150,0)</f>
        <v>0</v>
      </c>
      <c r="BG150" s="245">
        <f>IF(N150="zákl. prenesená",J150,0)</f>
        <v>0</v>
      </c>
      <c r="BH150" s="245">
        <f>IF(N150="zníž. prenesená",J150,0)</f>
        <v>0</v>
      </c>
      <c r="BI150" s="245">
        <f>IF(N150="nulová",J150,0)</f>
        <v>0</v>
      </c>
      <c r="BJ150" s="14" t="s">
        <v>133</v>
      </c>
      <c r="BK150" s="246">
        <f>ROUND(I150*H150,3)</f>
        <v>0</v>
      </c>
      <c r="BL150" s="14" t="s">
        <v>192</v>
      </c>
      <c r="BM150" s="244" t="s">
        <v>749</v>
      </c>
    </row>
    <row r="151" s="2" customFormat="1" ht="72" customHeight="1">
      <c r="A151" s="35"/>
      <c r="B151" s="36"/>
      <c r="C151" s="247" t="s">
        <v>243</v>
      </c>
      <c r="D151" s="247" t="s">
        <v>177</v>
      </c>
      <c r="E151" s="248" t="s">
        <v>750</v>
      </c>
      <c r="F151" s="249" t="s">
        <v>751</v>
      </c>
      <c r="G151" s="250" t="s">
        <v>347</v>
      </c>
      <c r="H151" s="251">
        <v>38</v>
      </c>
      <c r="I151" s="252"/>
      <c r="J151" s="251">
        <f>ROUND(I151*H151,3)</f>
        <v>0</v>
      </c>
      <c r="K151" s="253"/>
      <c r="L151" s="254"/>
      <c r="M151" s="262" t="s">
        <v>1</v>
      </c>
      <c r="N151" s="263" t="s">
        <v>41</v>
      </c>
      <c r="O151" s="259"/>
      <c r="P151" s="260">
        <f>O151*H151</f>
        <v>0</v>
      </c>
      <c r="Q151" s="260">
        <v>0.037839999999999999</v>
      </c>
      <c r="R151" s="260">
        <f>Q151*H151</f>
        <v>1.4379199999999999</v>
      </c>
      <c r="S151" s="260">
        <v>0</v>
      </c>
      <c r="T151" s="26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197</v>
      </c>
      <c r="AT151" s="244" t="s">
        <v>177</v>
      </c>
      <c r="AU151" s="244" t="s">
        <v>133</v>
      </c>
      <c r="AY151" s="14" t="s">
        <v>125</v>
      </c>
      <c r="BE151" s="245">
        <f>IF(N151="základná",J151,0)</f>
        <v>0</v>
      </c>
      <c r="BF151" s="245">
        <f>IF(N151="znížená",J151,0)</f>
        <v>0</v>
      </c>
      <c r="BG151" s="245">
        <f>IF(N151="zákl. prenesená",J151,0)</f>
        <v>0</v>
      </c>
      <c r="BH151" s="245">
        <f>IF(N151="zníž. prenesená",J151,0)</f>
        <v>0</v>
      </c>
      <c r="BI151" s="245">
        <f>IF(N151="nulová",J151,0)</f>
        <v>0</v>
      </c>
      <c r="BJ151" s="14" t="s">
        <v>133</v>
      </c>
      <c r="BK151" s="246">
        <f>ROUND(I151*H151,3)</f>
        <v>0</v>
      </c>
      <c r="BL151" s="14" t="s">
        <v>192</v>
      </c>
      <c r="BM151" s="244" t="s">
        <v>752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180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lzlSP/mUUYieffnu1Sx5X/+7hfDAnGbdTHyJpAxWR7jyA0XUHkeHIDLoB+wwEapdukiZiH4Y+mYTdKM01ZRHTA==" hashValue="oOWobCOE9XuClOFOtVFdKddRBDzTNMk4yTeYPorLnbZJb2K/+93zK6TiFUfpYhBz26AVXaBCDgcpVZgcqPu81Q==" algorithmName="SHA-512" password="CC35"/>
  <autoFilter ref="C120:K15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LAPTOP-AO12BI28\arch. Jozef SOBČÁK</dc:creator>
  <cp:lastModifiedBy>LAPTOP-AO12BI28\arch. Jozef SOBČÁK</cp:lastModifiedBy>
  <dcterms:created xsi:type="dcterms:W3CDTF">2020-01-20T07:39:05Z</dcterms:created>
  <dcterms:modified xsi:type="dcterms:W3CDTF">2020-01-20T07:39:11Z</dcterms:modified>
</cp:coreProperties>
</file>